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cechova.marcela" reservationPassword="0"/>
  <workbookPr/>
  <bookViews>
    <workbookView xWindow="240" yWindow="120" windowWidth="14940" windowHeight="9225" activeTab="0"/>
  </bookViews>
  <sheets>
    <sheet name="SO 000_Ostatní" sheetId="1" r:id="rId1"/>
    <sheet name="SO 000_Vedlejší" sheetId="2" r:id="rId2"/>
    <sheet name="SO 102" sheetId="3" r:id="rId3"/>
    <sheet name="SO 102.1" sheetId="4" r:id="rId4"/>
    <sheet name="SO 301.2" sheetId="5" r:id="rId5"/>
    <sheet name="SO 801" sheetId="6" r:id="rId6"/>
    <sheet name="SO.401" sheetId="7" r:id="rId7"/>
  </sheets>
  <definedNames/>
  <calcPr/>
  <webPublishing/>
</workbook>
</file>

<file path=xl/sharedStrings.xml><?xml version="1.0" encoding="utf-8"?>
<sst xmlns="http://schemas.openxmlformats.org/spreadsheetml/2006/main" count="3179" uniqueCount="741">
  <si>
    <t>ASPE10</t>
  </si>
  <si>
    <t>S</t>
  </si>
  <si>
    <t>Soupis prací objektu</t>
  </si>
  <si>
    <t xml:space="preserve">Stavba: </t>
  </si>
  <si>
    <t>VD03120</t>
  </si>
  <si>
    <t>III/4992, III/4995 Hroznová Lhota, úprava křižovatky,obec</t>
  </si>
  <si>
    <t>O</t>
  </si>
  <si>
    <t>Objekt:</t>
  </si>
  <si>
    <t>SO 000</t>
  </si>
  <si>
    <t>Ostatní a vedlejší náklady, obec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</si>
  <si>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</si>
  <si>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</si>
  <si>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</si>
  <si>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</si>
  <si>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</si>
  <si>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</si>
  <si>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</si>
  <si>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</si>
  <si>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</si>
  <si>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</si>
  <si>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</si>
  <si>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</si>
  <si>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</si>
  <si>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</si>
  <si>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</si>
  <si>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</si>
  <si>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</si>
  <si>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</si>
  <si>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</si>
  <si>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</si>
  <si>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</si>
  <si>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</si>
  <si>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</si>
  <si>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</si>
  <si>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</si>
  <si>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</si>
  <si>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</si>
  <si>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</si>
  <si>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</si>
  <si>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</si>
  <si>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</si>
  <si>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</si>
  <si>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</si>
  <si>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</si>
  <si>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</si>
  <si>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VV</t>
  </si>
  <si>
    <t>TS</t>
  </si>
  <si>
    <t>zahrnuje veškeré náklady spojené s objednatelem požadovanými pracemi</t>
  </si>
  <si>
    <t>02944</t>
  </si>
  <si>
    <t>OSTAT POŽADAVKY - DOKUMENTACE SKUTEČ PROVEDENÍ V DIGIT FORMĚ</t>
  </si>
  <si>
    <t>Dokumentace skutečného provedení stavby (dále jen DSPS) - popsáno v obchodních podmínkách</t>
  </si>
  <si>
    <t>02945</t>
  </si>
  <si>
    <t>OSTAT POŽADAVKY - GEOMETRICKÝ PLÁN</t>
  </si>
  <si>
    <t>Geometrické plány - popsáno v obchodních podmínkách</t>
  </si>
  <si>
    <t>položka zahrnuje: 
- přípravu podkladů, podání žádosti na katastrální úřad 
- polní práce spojené s vyhotovením geometrického plánu 
- výpočetní a grafické kancelářské práce 
- úřední ověření výsledného geometrického plánu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</si>
  <si>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</si>
  <si>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</si>
  <si>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</si>
  <si>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</si>
  <si>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</si>
  <si>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00001</t>
  </si>
  <si>
    <t>R</t>
  </si>
  <si>
    <t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</si>
  <si>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</si>
  <si>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</si>
  <si>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</si>
  <si>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</si>
  <si>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00008</t>
  </si>
  <si>
    <t>Zajištění přístupů a příjezdů k sousedním nemovitostem  - popsáno v obchodních podmínkách, v zákoně č. 13/1997 Sb., a vyhlášce č. 104/1997</t>
  </si>
  <si>
    <t>00014</t>
  </si>
  <si>
    <t>Zajištění provedení a výstupů veškerých zkoušek a revizí - popsáno v obchodních podmínkách, technických podmínkách a normách ČSN</t>
  </si>
  <si>
    <t>00015</t>
  </si>
  <si>
    <t>Bezpečnostní opatření - popsáno v projektové dokumentaci</t>
  </si>
  <si>
    <t>7</t>
  </si>
  <si>
    <t>00018</t>
  </si>
  <si>
    <t>Návrh technologického postupu prací - popsáno v obchodních podmínkách</t>
  </si>
  <si>
    <t>SO 102</t>
  </si>
  <si>
    <t>Chodníky, nástupiště BUS zastávek</t>
  </si>
  <si>
    <t>014102</t>
  </si>
  <si>
    <t>POPLATKY ZA SKLÁDKU - zemina</t>
  </si>
  <si>
    <t>T</t>
  </si>
  <si>
    <t>p. 17120 145,826*2=291,652 [A]</t>
  </si>
  <si>
    <t>zahrnuje veškeré poplatky provozovateli skládky související s uložením odpadu na skládce.</t>
  </si>
  <si>
    <t>POPLATKY ZA SKLÁDKU - kamenivo</t>
  </si>
  <si>
    <t>p. 113178 3,15*2,6=8,190 [A] 
p. 113328 121,903*1,9=231,616 [B] 
Celkem: A+B=239,806 [C]</t>
  </si>
  <si>
    <t>POPLATKY ZA SKLÁDKU - beton</t>
  </si>
  <si>
    <t>p. 113158 4,3*2,3=9,890 [A] 
p. 113188 26,305*2=52,610 [B] 
p. 113524 93,1*0,205=19,086 [C] 
p. 96687 3*1,5=4,500 [D] 
Celkem: A+B+C+D=86,086 [E]</t>
  </si>
  <si>
    <t>Zemní práce</t>
  </si>
  <si>
    <t>11201</t>
  </si>
  <si>
    <t>KÁCENÍ STROMŮ D KMENE DO 0,5M S ODSTRANĚNÍM PAŘEZŮ</t>
  </si>
  <si>
    <t>KUS</t>
  </si>
  <si>
    <t>Odvoz a likvidace v režii zhotovitele.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</si>
  <si>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</si>
  <si>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113158</t>
  </si>
  <si>
    <t>ODSTRANĚNÍ KRYTU ZPEVNĚNÝCH PLOCH Z BETONU, ODVOZ DO 20KM</t>
  </si>
  <si>
    <t>M3</t>
  </si>
  <si>
    <t>Výměra dle Microstation.</t>
  </si>
  <si>
    <t>Beton ve stávajícím chodníku tl.100mm 0,1*(1,5+6+12+6+17,5)=4,300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</si>
  <si>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</si>
  <si>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11315B</t>
  </si>
  <si>
    <t>ODSTRANĚNÍ KRYTU ZPEVNĚNÝCH PLOCH Z BETONU - DOPRAVA</t>
  </si>
  <si>
    <t>tkm</t>
  </si>
  <si>
    <t>7*2,3*4,3=69,230 [A]</t>
  </si>
  <si>
    <t>Položka zahrnuje samostatnou dopravu suti a vybouraných hmot. Množství se určí jako součin hmotnosti [t] a požadované vzdálenosti [km].</t>
  </si>
  <si>
    <t>113178</t>
  </si>
  <si>
    <t>ODSTRAN KRYTU ZPEVNĚNÝCH PLOCH Z DLAŽEB KOSTEK, ODVOZ DO 20KM</t>
  </si>
  <si>
    <t>Kostka ve stávajícím chodníku tl.150mm 0,15*21=3,150 [A]</t>
  </si>
  <si>
    <t>8</t>
  </si>
  <si>
    <t>11317B</t>
  </si>
  <si>
    <t>ODSTRAN KRYTU ZPEVNĚNÝCH PLOCH Z DLAŽEB KOSTEK - DOPRAVA</t>
  </si>
  <si>
    <t>7*2,6*3,15=57,330 [A]</t>
  </si>
  <si>
    <t>113188</t>
  </si>
  <si>
    <t>ODSTRANĚNÍ KRYTU ZPEVNĚNÝCH PLOCH Z DLAŽDIC, ODVOZ DO 20KM</t>
  </si>
  <si>
    <t>Stávající zámková dlažba tl.60mm 0,06*(3+28+47+57+89)=13,440 [A] 
Stávající dlažba 30x30 tl.50mm 0,05*(11+110+30+16,3+15+75)=12,865 [B] 
Celkem: A+B=26,305 [C]</t>
  </si>
  <si>
    <t>11318B</t>
  </si>
  <si>
    <t>ODSTRANĚNÍ KRYTU ZPEVNĚNÝCH PLOCH Z DLAŽDIC - DOPRAVA</t>
  </si>
  <si>
    <t>7*2*26,305=368,270 [A]</t>
  </si>
  <si>
    <t>11</t>
  </si>
  <si>
    <t>113328</t>
  </si>
  <si>
    <t>ODSTRAN PODKL ZPEVNĚNÝCH PLOCH Z KAMENIVA NESTMEL, ODVOZ DO 20KM</t>
  </si>
  <si>
    <t>Stávající kce ŠD tl.190mm pod dlažbou 30x30 a asfaltem 0,19*(11+110+30+16,3+15+75+2,5+10,45+77+13,5+22+5)=73,673 [A] 
Stávající kce ŠD tl.180mm pod zámk. dlažbou 0,18*(3+28+47+57+89)=40,320 [B] 
Stávající kce ŠD tl.140mm pod betonem 0,14*(1,5+6+12+6+17,5)=6,020 [C] 
Stávající kce ŠD tl.90mm pod kostkou 0,09*21=1,890 [D] 
Celkem: A+B+C+D=121,903 [E]</t>
  </si>
  <si>
    <t>12</t>
  </si>
  <si>
    <t>11332B</t>
  </si>
  <si>
    <t>ODSTRANĚNÍ PODKLADŮ ZPEVNĚNÝCH PLOCH Z KAMENIVA NESTMELENÉHO - DOPRAVA</t>
  </si>
  <si>
    <t>7*1,9*121,903=1 621,310 [A]</t>
  </si>
  <si>
    <t>13</t>
  </si>
  <si>
    <t>113524</t>
  </si>
  <si>
    <t>ODSTRANĚNÍ CHODNÍKOVÝCH A SILNIČNÍCH OBRUBNÍKŮ BETONOVÝCH, ODVOZ DO 5KM</t>
  </si>
  <si>
    <t>M</t>
  </si>
  <si>
    <t>Včetně bet. patky. 
Výměra dle Microstation.</t>
  </si>
  <si>
    <t>Silniční 86,1=86,100 [A] 
Ležatá 3+4=7,000 [B] 
Celkem: A+B=93,100 [C]</t>
  </si>
  <si>
    <t>14</t>
  </si>
  <si>
    <t>11352B</t>
  </si>
  <si>
    <t>ODSTRANĚNÍ CHODNÍKOVÝCH A SILNIČNÍCH OBRUBNÍKŮ BETONOVÝCH - DOPRAVA</t>
  </si>
  <si>
    <t>22*0,205*93,1=419,881 [A]</t>
  </si>
  <si>
    <t>15</t>
  </si>
  <si>
    <t>11372</t>
  </si>
  <si>
    <t>FRÉZOVÁNÍ ZPEVNĚNÝCH PLOCH ASFALTOVÝCH</t>
  </si>
  <si>
    <t>Odvoz a likvidace v režii zhotovitele.  
Výměra dle Microstation.</t>
  </si>
  <si>
    <t>Kryt vozovky v místě budoucích chodníků u točny tl.50mm 0,05*(2,5+10+45+77+13,5+22+5)=8,750 [A]</t>
  </si>
  <si>
    <t>Položka zahrnuje veškerou manipulaci s vybouranou sutí a s vybouranými hmotami vč. uložení</t>
  </si>
  <si>
    <t>16</t>
  </si>
  <si>
    <t>122738</t>
  </si>
  <si>
    <t>ODKOPÁVKY A PROKOPÁVKY OBECNÉ TŘ. I, ODVOZ DO 20KM</t>
  </si>
  <si>
    <t>Odkop pro nové kce tl.240mm v místech bez stávající kce 0,24*(13+3+17+14+10+30+10+10+38+13)=37,920 [A] 
Odkop pro nové kce tl.130mm - zesílení kce pod pojizdnou dlažbou 0,13*(65+137,2)=26,286 [B] 
Odkop dle pracovních řezů pro vyrovnání nivelety v místech budoucí točny 2*9=18,000 [C] 
Odkop pro zesílení kce chodníku tl.100mm 0,1*636,2=63,620 [D] 
Celkem: A+B+C+D=145,826 [E]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</si>
  <si>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</si>
  <si>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17</t>
  </si>
  <si>
    <t>12273B</t>
  </si>
  <si>
    <t>ODKOPÁVKY A PROKOPÁVKY OBECNÉ TŘ. I - DOPRAVA</t>
  </si>
  <si>
    <t>M3KM</t>
  </si>
  <si>
    <t>7*145,826=1 020,782 [A]</t>
  </si>
  <si>
    <t>Položka zahrnuje samostatnou dopravu zeminy. Množství se určí jako součin kubatutry [m3] a požadované vzdálenosti [km].</t>
  </si>
  <si>
    <t>18</t>
  </si>
  <si>
    <t>17120</t>
  </si>
  <si>
    <t>ULOŽENÍ SYPANINY DO NÁSYPŮ A NA SKLÁDKY BEZ ZHUTNĚNÍ</t>
  </si>
  <si>
    <t>p. 122738 145,826=145,826 [A]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</si>
  <si>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</si>
  <si>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19</t>
  </si>
  <si>
    <t>17481</t>
  </si>
  <si>
    <t>ZÁSYP JAM A RÝH Z NAKUPOVANÝCH MATERIÁLŮ</t>
  </si>
  <si>
    <t>Zásyp zrušených DV - ŠDa 0/32 3*1,5*1,5*1,5=10,125 [D]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</si>
  <si>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</si>
  <si>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20</t>
  </si>
  <si>
    <t>18110</t>
  </si>
  <si>
    <t>ÚPRAVA PLÁNĚ SE ZHUTNĚNÍM V HORNINĚ TŘ. I</t>
  </si>
  <si>
    <t>M2</t>
  </si>
  <si>
    <t>pro nové kce dlážděných chodníků 663,6+200,3=863,900 [A]</t>
  </si>
  <si>
    <t>položka zahrnuje úpravu pláně včetně vyrovnání výškových rozdílů. Míru zhutnění určuje projekt.</t>
  </si>
  <si>
    <t>Komunikace</t>
  </si>
  <si>
    <t>21</t>
  </si>
  <si>
    <t>561421</t>
  </si>
  <si>
    <t>KAMENIVO ZPEVNĚNÉ CEMENTEM TŘ. I TL. DO 100MM</t>
  </si>
  <si>
    <t>Nová kce pojizditelné dlažba příjezd k ploše SO 102.1 tl.100mm 200,3=200,300 [A]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</si>
  <si>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</si>
  <si>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22</t>
  </si>
  <si>
    <t>56333</t>
  </si>
  <si>
    <t>VOZOVKOVÉ VRSTVY ZE ŠTĚRKODRTI TL. DO 150MM</t>
  </si>
  <si>
    <t>Nová kce pojizditelné dlažba ŠDa 0/32 tl.150mm 63+137,2=200,200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</si>
  <si>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</si>
  <si>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23</t>
  </si>
  <si>
    <t>56335</t>
  </si>
  <si>
    <t>VOZOVKOVÉ VRSTVY ZE ŠTĚRKODRTI TL. DO 250MM</t>
  </si>
  <si>
    <t>Nová kce chodníků ŠDa 0/32 tl.250mm 615,1+15,2+33,3=663,600 [A]</t>
  </si>
  <si>
    <t>24</t>
  </si>
  <si>
    <t>582611</t>
  </si>
  <si>
    <t>KRYTY Z BETON DLAŽDIC SE ZÁMKEM ŠEDÝCH TL 60MM DO LOŽE Z KAM</t>
  </si>
  <si>
    <t>Dlažba 20/20/6 do lože DK 4/8 tl.30mm.  
Výměra dle Microstation.</t>
  </si>
  <si>
    <t>Nová kce chodníků 615,1=615,100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</si>
  <si>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</si>
  <si>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25</t>
  </si>
  <si>
    <t>582612</t>
  </si>
  <si>
    <t>KRYTY Z BETON DLAŽDIC SE ZÁMKEM ŠEDÝCH TL 80MM DO LOŽE Z KAM</t>
  </si>
  <si>
    <t>Dlažba 20/20/8 do lože DK 4/8 tl.40mm.  
Výměra dle Microstation.</t>
  </si>
  <si>
    <t>Nová kce pojizditelná dlažba 61,3+132=193,300 [A]</t>
  </si>
  <si>
    <t>26</t>
  </si>
  <si>
    <t>582614</t>
  </si>
  <si>
    <t>KRYTY Z BETON DLAŽDIC SE ZÁMKEM BAREV TL 60MM DO LOŽE Z KAM</t>
  </si>
  <si>
    <t>ČERVENÁ BARVA  
Dlažba 20/20/6 do lože DK 4/8 tl.30mm.  
Výměra dle Microstation.</t>
  </si>
  <si>
    <t>Nová kce u BUS nástupiště 15,2=15,200 [A]</t>
  </si>
  <si>
    <t>27</t>
  </si>
  <si>
    <t>582618</t>
  </si>
  <si>
    <t>KRYTY Z BETON DLAŽDIC SE ZÁMKEM ŠEDÝCH RELIÉF TL 80MM DO LOŽE Z KAM</t>
  </si>
  <si>
    <t>Dlažba 20/20/8 do lože DK 4/8 tl.40mm. 
Výměra dle Microstation.</t>
  </si>
  <si>
    <t>Nová kce chodníků - VODÍCÍ LINIE 3,7=3,700 [A]</t>
  </si>
  <si>
    <t>28</t>
  </si>
  <si>
    <t>58261A</t>
  </si>
  <si>
    <t>KRYTY Z BETON DLAŽDIC SE ZÁMKEM BAREV RELIÉF TL 60MM DO LOŽE Z KAM</t>
  </si>
  <si>
    <t>Dlažba 20/10/6 do lože DK 4/8 tl.30mm. 
Výměra dle Microstation.</t>
  </si>
  <si>
    <t>Nová kce chodníků slepecká ČERVENÁ 33,3=33,300 [A]</t>
  </si>
  <si>
    <t>29</t>
  </si>
  <si>
    <t>58261B</t>
  </si>
  <si>
    <t>KRYTY Z BETON DLAŽDIC SE ZÁMKEM BAREV RELIÉF TL 80MM DO LOŽE Z KAM</t>
  </si>
  <si>
    <t>Dlažba 20/10/8 do lože DK 4/8 tl.40mm. 
Výměra dle Microstation.</t>
  </si>
  <si>
    <t>Nová kce pojizditelná slepecká dlažba ČERVENÁ 1,7+1,6=3,300 [A]</t>
  </si>
  <si>
    <t>30</t>
  </si>
  <si>
    <t>587205</t>
  </si>
  <si>
    <t>PŘEDLÁŽDĚNÍ KRYTU Z BETONOVÝCH DLAŽDIC</t>
  </si>
  <si>
    <t>betonová dlažba 30x30 napojení stávajících chodníků 0,8+1+0,8=2,600 [A]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</si>
  <si>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</si>
  <si>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31</t>
  </si>
  <si>
    <t>587206</t>
  </si>
  <si>
    <t>PŘEDLÁŽDĚNÍ KRYTU Z BETONOVÝCH DLAŽDIC SE ZÁMKEM</t>
  </si>
  <si>
    <t>Výměra dle Microstatin.</t>
  </si>
  <si>
    <t>zámková dlažba 60 napojení stávajících chodníků 4,3=4,300 [A]</t>
  </si>
  <si>
    <t>Přidružená stavební výroba</t>
  </si>
  <si>
    <t>32</t>
  </si>
  <si>
    <t>711116</t>
  </si>
  <si>
    <t>IZOLACE BĚŽN KONSTR PROTI ZEM VLHK Z MĚ  PVC</t>
  </si>
  <si>
    <t>Izolace nopovou fólií.  
Výměra dle Microstaton.</t>
  </si>
  <si>
    <t>0,4*(34,5+6,5+32+51,7+68)=77,080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</si>
  <si>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</si>
  <si>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Potrubí</t>
  </si>
  <si>
    <t>33</t>
  </si>
  <si>
    <t>89921</t>
  </si>
  <si>
    <t>VÝŠKOVÁ ÚPRAVA POKLOPŮ</t>
  </si>
  <si>
    <t>Kanalizačních šachet.</t>
  </si>
  <si>
    <t>- položka výškové úpravy zahrnuje všechny nutné práce a materiály pro zvýšení nebo snížení zařízení (včetně nutné úpravy stávajícího povrchu vozovky nebo chodníku).</t>
  </si>
  <si>
    <t>34</t>
  </si>
  <si>
    <t>89923</t>
  </si>
  <si>
    <t>VÝŠKOVÁ ÚPRAVA KRYCÍCH HRNCŮ</t>
  </si>
  <si>
    <t>Včetně dodání nových hrnců.</t>
  </si>
  <si>
    <t>Ostatní konstrukce a práce</t>
  </si>
  <si>
    <t>35</t>
  </si>
  <si>
    <t>9111B3</t>
  </si>
  <si>
    <t>ZÁBRADLÍ SILNIČNÍ SE SVISLOU VÝPLNÍ - DEMONTÁŽ S PŘESUNEM</t>
  </si>
  <si>
    <t>7+3=10,000 [A]</t>
  </si>
  <si>
    <t>položka zahrnuje:  
- demontáž a odstranění zařízení  
- jeho odvoz na předepsané místo</t>
  </si>
  <si>
    <t>36</t>
  </si>
  <si>
    <t>917223</t>
  </si>
  <si>
    <t>SILNIČNÍ A CHODNÍKOVÉ OBRUBY Z BETONOVÝCH OBRUBNÍKŮ ŠÍŘ 100MM</t>
  </si>
  <si>
    <t>Do bet C16/20 XF1.  
Výměra dle Microstation.</t>
  </si>
  <si>
    <t>Nová chodníková obruba 100/10/25 67,5+54+32+179,5=333,000 [A]</t>
  </si>
  <si>
    <t>Položka zahrnuje:  
dodání a pokládku betonových obrubníků o rozměrech předepsaných zadávací dokumentací  
betonové lože i boční betonovou opěrku.</t>
  </si>
  <si>
    <t>37</t>
  </si>
  <si>
    <t>93767</t>
  </si>
  <si>
    <t>MOBILIÁŘ - PŘÍSTŘEŠKY PRO ZASTÁVKY VEŘEJNÉ DOPRAVY - DEMONTÁŽ</t>
  </si>
  <si>
    <t>Odstranění přístřešku BUS nástupiště.  
Včetně odvozu a likvidace v režii zhotovitele.</t>
  </si>
  <si>
    <t>Položka zahrnuje:  
- montáž, osazení a dodávku kompletního zařízení, předepsaného zadávací dokumentací  
- mimostavništní a vnitrostaveništní dopravu  
- nezbytné zemní práce a základové konstrukce  
- předepsanou povrchovou úpravu (nátěry a pod.)  
Pozn.: materiál uvedený v textu představuje rozhodující podíl ve výrobku</t>
  </si>
  <si>
    <t>38</t>
  </si>
  <si>
    <t>96687</t>
  </si>
  <si>
    <t>VYBOURÁNÍ ULIČNÍCH VPUSTÍ KOMPLETNÍCH</t>
  </si>
  <si>
    <t>Včetně zaslepení betonem u vpusti.  
Odvozová vzdálenost v režii zhotovitele.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</si>
  <si>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</si>
  <si>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102.1</t>
  </si>
  <si>
    <t>Předláždění stávajícího chodníku</t>
  </si>
  <si>
    <t>p. 113328 35,477*1,9=67,406 [A]</t>
  </si>
  <si>
    <t>p. 113158 1,125*2,3=2,588 [A] 
p. 113188 6,915*2=13,830 [B] 
p. 113524 88*0,205=18,040 [C] 
Celkem: A+B+C=34,458 [D]</t>
  </si>
  <si>
    <t>POPLATKY ZA SKLÁDKU - asfalt</t>
  </si>
  <si>
    <t>p. 113138 0,486*2,4=1,166 [A]</t>
  </si>
  <si>
    <t>113138</t>
  </si>
  <si>
    <t>ODSTRANĚNÍ KRYTU ZPEVNĚNÝCH PLOCH S ASFALT POJIVEM, ODVOZ DO 20KM</t>
  </si>
  <si>
    <t>Při výměně obrub asfalt vozovky směr VnM tl.90mm 0,09*5,4=0,486 [A]</t>
  </si>
  <si>
    <t>11313B</t>
  </si>
  <si>
    <t>ODSTRANĚNÍ KRYTU ZPEVNĚNÝCH PLOCH S ASFALTOVÝM POJIVEM - DOPRAVA</t>
  </si>
  <si>
    <t>7*2,4*0,486=8,165 [A]</t>
  </si>
  <si>
    <t>Stávající beton tl.150mm v chodníku směr VnM 0,15*7,5=1,125 [A]</t>
  </si>
  <si>
    <t>7*2,3*1,125=18,113 [A]</t>
  </si>
  <si>
    <t>Stávající dlažba 30x30 tl.50mm v chodníku směr VnM 0,05*(46+39,5)=4,275 [A] 
Stávající zámková dlažba 80mm v ploše u budoucí točny 0,08*33=2,640 [B] 
Celkem: A+B=6,915 [C]</t>
  </si>
  <si>
    <t>7*2*6,915=96,810 [A]</t>
  </si>
  <si>
    <t>Stávající kce ŠD tl.180mm pod asfaltem u obrub 0,18*5,4=0,972 [A] 
Stávající kce ŠD tl.190mm pod dlažbou 30x30 0,19*(46+39,5)=16,245 [B] 
Stávající kce ŠD tl.220mm pod betonem 0,22*7,5=1,650 [C] 
Stávající kce ŠD tl.290mm pod zámk. dlažbou 0,29*33=9,570 [D] 
Stávající kce ŠD tl.320mm pod frézovaným asfaltem 0,32*22=7,040 [E] 
Celkem: A+B+C+D+E=35,477 [F]</t>
  </si>
  <si>
    <t>7*1,9*35,477=471,844 [A]</t>
  </si>
  <si>
    <t>Obruba u chodníku směr VnM a plocha u budoucí točny, včetně bet. patky. 
Výměra dle Microstation.</t>
  </si>
  <si>
    <t>Silniční 31+4+23+25,5=83,500 [A] 
Ležatá 4,5=4,500 [B] 
Celkem: A+B=88,000 [C]</t>
  </si>
  <si>
    <t>22*0,205*88=396,880 [A]</t>
  </si>
  <si>
    <t>Kryt vozovky v místě chodníků tl.50mm 0,05*22=1,100 [A]</t>
  </si>
  <si>
    <t>Pro nové kce 5,4+53,1+39,5+52=150,000 [A]</t>
  </si>
  <si>
    <t>Nová kce vjezdu pojízdné dlažba tl.100mm 6,3+52=58,300 [A]</t>
  </si>
  <si>
    <t>56334</t>
  </si>
  <si>
    <t>VOZOVKOVÉ VRSTVY ZE ŠTĚRKODRTI TL. DO 200MM</t>
  </si>
  <si>
    <t>Výměra dle Microstation</t>
  </si>
  <si>
    <t>Podsyp pod novou obrubou směr VnM ŠD 0/32 tl. 180mm 10,8=10,800 [A]</t>
  </si>
  <si>
    <t>Nová kce vjezdu a pojízdné dlažby ŠDa 0/32 6,3+52=58,300 [A] 
Nová kce chodníků ŠDa 0/32 46,8+39,5=86,300 [B] 
Celkem: A+B=144,600 [C]</t>
  </si>
  <si>
    <t>572214</t>
  </si>
  <si>
    <t>SPOJOVACÍ POSTŘIK Z MODIFIK EMULZE DO 0,5KG/M2</t>
  </si>
  <si>
    <t>Modifikovaný kationaktivní postřik 0,2 kg/m2 zapravení u obrub směr VnM 5,4=5,400 [A]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</si>
  <si>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</si>
  <si>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Modifikovaný kationaktivní postřik 0,3 kg/m2 zapravení u obrub směr VnM 5,4=5,400 [A]</t>
  </si>
  <si>
    <t>574A03</t>
  </si>
  <si>
    <t>ASFALTOVÝ BETON PRO OBRUSNÉ VRSTVY ACO 11</t>
  </si>
  <si>
    <t>RUČNÍ POKLÁDKA.  
Výměra dle Microstation.</t>
  </si>
  <si>
    <t>Napojení u obrub ACO11 tl.40mm zapravení u obrub směr VnM 0,04*5,4=0,216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</si>
  <si>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</si>
  <si>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574C06</t>
  </si>
  <si>
    <t>ASFALTOVÝ BETON PRO LOŽNÍ VRSTVY ACL 16+, 16S</t>
  </si>
  <si>
    <t>Napojení u obrub ACL 16+ tl.50mm zapravení u obrub směr VnM 0,05*5,4=0,270 [A]</t>
  </si>
  <si>
    <t>Nová kce chodníků 46,8+39,5=86,300 [A]</t>
  </si>
  <si>
    <t>Nová kce vjezdua pojízdné dlažby 4,2+52=56,200 [A]</t>
  </si>
  <si>
    <t>Nová kce vjezdu slepecká ČERVENÁ 2,1=2,100 [A]</t>
  </si>
  <si>
    <t>58920</t>
  </si>
  <si>
    <t>VÝPLŇ SPAR MODIFIKOVANÝM ASFALTEM</t>
  </si>
  <si>
    <t>Včetně prořezání.  
Výměra dle Microstation.</t>
  </si>
  <si>
    <t>Při výměně obrub 35,5=35,500 [A]</t>
  </si>
  <si>
    <t>položka zahrnuje:  
- dodávku předepsaného materiálu  
- vyčištění a výplň spar tímto materiálem</t>
  </si>
  <si>
    <t>0,4*31,5=12,600 [A]</t>
  </si>
  <si>
    <t>Nová chodníková obruba 100/10/25 5,5+23+25,5=54,000 [A]</t>
  </si>
  <si>
    <t>917224</t>
  </si>
  <si>
    <t>SILNIČNÍ A CHODNÍKOVÉ OBRUBY Z BETONOVÝCH OBRUBNÍKŮ ŠÍŘ 150MM</t>
  </si>
  <si>
    <t>silniční 100/25/15 29,5=29,500 [A] 
nájezdový 100/15/15 4=4,000 [B] 
přechodový LV 100/25-15/15 1=1,000 [C] 
přechodový PV 100/15-25/15 1=1,000 [D] 
Celkem: A+B+C+D=35,500 [E]</t>
  </si>
  <si>
    <t>919112</t>
  </si>
  <si>
    <t>ŘEZÁNÍ ASFALTOVÉHO KRYTU VOZOVEK TL DO 100MM</t>
  </si>
  <si>
    <t>položka zahrnuje řezání vozovkové vrstvy v předepsané tloušťce, včetně spotřeby vody</t>
  </si>
  <si>
    <t>93541</t>
  </si>
  <si>
    <t>ŽLABY Z DÍLCŮ Z POLYMERBETONU SVĚTLÉ ŠÍŘKY DO 100MM VČETNĚ MŘÍŽÍ</t>
  </si>
  <si>
    <t>Do patky z bet. C8/10.  
Výměra dle Microstation.</t>
  </si>
  <si>
    <t>Příčný liniový žlab DN100 D400 2*1,6=3,200 [A]</t>
  </si>
  <si>
    <t>položka zahrnuje:  
-dodávku a uložení dílců žlabu z předepsaného materiálu předepsaných rozměrů včetně mříže  
- spárování, úpravy vtoku a výtoku  
- nezahrnuje nutné zemní práce, předepsané lože, obetonování  
- měří se v metrech běžných délky osy žlabu, odečítají se čistící kusy a vpustě</t>
  </si>
  <si>
    <t>SO 301.2</t>
  </si>
  <si>
    <t>Přeložka vodovodu - OBEC</t>
  </si>
  <si>
    <t>POPLATKY ZA SKLÁDKU</t>
  </si>
  <si>
    <t>21,876*2=43,752 [A] zemina z výkopů</t>
  </si>
  <si>
    <t>13273</t>
  </si>
  <si>
    <t>HLOUBENÍ RÝH ŠÍŘ DO 2M PAŽ I NEPAŽ TŘ. I</t>
  </si>
  <si>
    <t>Odvoz na meziskládku  
Odkop z úrovně pláně (komunikace a chodníků). Odvozová vzdálenost v režii zhotovitele. Část výkopku na meziskládku pro zásyp rýh.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</si>
  <si>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</si>
  <si>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132738</t>
  </si>
  <si>
    <t>HLOUBENÍ RÝH ŠÍŘ DO 2M PAŽ I NEPAŽ TŘ. I, ODVOZ DO 20KM</t>
  </si>
  <si>
    <t>Odkop z úrovně pláně (komunikace a chodníků). Odvozová vzdálenost v režii zhotovitele. Část výkopku na meziskládku pro zásyp rýh.</t>
  </si>
  <si>
    <t>Vodovod: 
29,2*0,9*0,8=21,024 [A] rýha v místě komunikace 
2,1*1,65*0,8=2,772 [B] rýha v místě zeleně 
-1,92=-1,920 [C] odvoz na meziskládku 
Celkem: A+B+C=21,876 [D]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</si>
  <si>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</si>
  <si>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13273B</t>
  </si>
  <si>
    <t>HLOUBENÍ RÝH ŠÍŘ DO 2M PAŽ I NEPAŽ TŘ. I - DOPRAVA</t>
  </si>
  <si>
    <t>7*21,876=153,132 [A]</t>
  </si>
  <si>
    <t>zemina z hloubení rýh</t>
  </si>
  <si>
    <t>23,796-1,92=21,876 [A]</t>
  </si>
  <si>
    <t>17411</t>
  </si>
  <si>
    <t>ZÁSYP JAM A RÝH ZEMINOU SE ZHUTNĚNÍM</t>
  </si>
  <si>
    <t>zásyp zeminou z výkopku; vč. dovozu z meziskládky, vč. naložení na meziskládce</t>
  </si>
  <si>
    <t>Vodovod: 
8*0,3*0,8=1,920 [A] rýha v místě zeleně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</si>
  <si>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</si>
  <si>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Zásyp rýh pod komunikací a chodníky ŠD 0/32</t>
  </si>
  <si>
    <t>Vodovod: 
19,6*0,3*0,8=4,704 [A] rýha v místě komunikace 
3,7*0,65*0,8=1,924 [B] rýha v místě chodníku 
Celkem: A+B=6,628 [C]</t>
  </si>
  <si>
    <t>17581</t>
  </si>
  <si>
    <t>OBSYP POTRUBÍ A OBJEKTŮ Z NAKUPOVANÝCH MATERIÁLŮ</t>
  </si>
  <si>
    <t>obsyp potrubí písek fr. 0/4 tl. 450mm</t>
  </si>
  <si>
    <t>0,8*31,3*0,45=11,268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</si>
  <si>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</si>
  <si>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Vodorovné konstrukce</t>
  </si>
  <si>
    <t>45157</t>
  </si>
  <si>
    <t>PODKLADNÍ A VÝPLŇOVÉ VRSTVY Z KAMENIVA TĚŽENÉHO</t>
  </si>
  <si>
    <t>podsyp potrubí ŠD 0/16 tl. 150 mm</t>
  </si>
  <si>
    <t>0,8*31,3*0,15=3,756 [A]</t>
  </si>
  <si>
    <t>položka zahrnuje dodávku předepsaného kameniva, mimostaveništní a vnitrostaveništní dopravu a jeho uložení  
není-li v zadávací dokumentaci uvedeno jinak, jedná se o nakupovaný materiál</t>
  </si>
  <si>
    <t>72221</t>
  </si>
  <si>
    <t>VODOVODNÍ ARMATURY</t>
  </si>
  <si>
    <t>Šoupě DN 250 přírubové, vč. zemní soupravy a litinového poklopu</t>
  </si>
  <si>
    <t>- výrobní dokumentaci (včetně technologického předpisu)  
- dodání veškerého instalačního a  pomocného  materiálu  (trouby,  trubky,  armatury,  tvarové  kusy,  spojovací a těsnící materiál a pod.), podpěrných, závěsných, upevňovacích prvků, včetně potřebných úprav  
- zednické výpomoci, jako je vysekávání kapes a rýh, jejich vyplnění a začištění  
- úprava podkladu a osazení podpěr, osazení a očištění podkladu a podpěr  
- zřízení plně funkční instalace, kompletní soustavy, podle příslušného technologického předpisu  
- zřízení instalace i jednotlivých částí po etapách, včetně pracovních spar a spojů  
- úprava a příprava prostupů, okolí podpěr, zaústění a napojení a upevnění odpadních výustek  
- ochrana potrubí nátěrem, včetně úpravy povrchu, případně izolací, nejsou-li tyto práce předmětem jiné položky  
- úprava, očištění a ošetření prostoru kolem instalace  
- provedení požadovaných (i etapových) tlakových zkoušek, proplachu a desinfekce potrubí.</t>
  </si>
  <si>
    <t>87333</t>
  </si>
  <si>
    <t>POTRUBÍ Z TRUB PLASTOVÝCH TLAKOVÝCH SVAŘOVANÝCH DN DO 150MM</t>
  </si>
  <si>
    <t>Vodovod z trub PE DN 110</t>
  </si>
  <si>
    <t>31,3=31,300 [A] vodovod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</si>
  <si>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tlakové zkoušky ani proplach a dezinfekci</t>
  </si>
  <si>
    <t>873343</t>
  </si>
  <si>
    <t>POTRUBÍ Z TRUB PLAST TLAK SVAŘ DN DO 200MM BEZVÝKOPOVOU TECHNOLOGIÍ</t>
  </si>
  <si>
    <t>Protlak pod kořeny stromu  
Protlačená chránička HDPE DN 160  
vč. vystředění potrubí v chráničce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</si>
  <si>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event. nutnou úpravu vstupní a výstupní šachty včetně nezbytných zemních prací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zahrnují i práce spojené s nutnými obtoky, převáděním a čerpáním vody  
nezahrnuje tlakové zkoušky ani proplach a dezinfekci</t>
  </si>
  <si>
    <t>87634</t>
  </si>
  <si>
    <t>CHRÁNIČKY Z TRUB PLASTOVÝCH DN DO 200MM</t>
  </si>
  <si>
    <t>Chránička v místě komunikace z trub HDPE DN 160; vč. vystředění potrubí v chráničce</t>
  </si>
  <si>
    <t>14=14,000 [A] chránička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</si>
  <si>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</si>
  <si>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899308</t>
  </si>
  <si>
    <t>DOPLŇKY NA POTRUBÍ - SIGNALIZAČ VODIČ</t>
  </si>
  <si>
    <t>35,3=35,300 [A]</t>
  </si>
  <si>
    <t>- Položka zahrnuje veškerý materiál, výrobky a polotovary, včetně mimostaveništní a vnitrostaveništní dopravy (rovněž přesuny), včetně naložení a složení,případně s uložením.   
- položka signalizační vodič zahrnuje i kontrolní vývody.</t>
  </si>
  <si>
    <t>899309</t>
  </si>
  <si>
    <t>DOPLŇKY NA POTRUBÍ - VÝSTRAŽNÁ FÓLIE</t>
  </si>
  <si>
    <t>- Položka zahrnuje veškerý materiál, výrobky a polotovary, včetně mimostaveništní a vnitrostaveništní dopravy (rovněž přesuny), včetně naložení a složení,případně s uložením.</t>
  </si>
  <si>
    <t>899631</t>
  </si>
  <si>
    <t>TLAKOVÉ ZKOUŠKY POTRUBÍ DN DO 150MM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</si>
  <si>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</si>
  <si>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89973</t>
  </si>
  <si>
    <t>PROPLACH A DEZINFEKCE VODOVODNÍHO POTRUBÍ DN DO 150MM</t>
  </si>
  <si>
    <t>35,3=35,300 [A] vodovod a přípojky</t>
  </si>
  <si>
    <t>- napuštění a vypuštění vody, dodání vody a dezinfekčního prostředku, bakteriologický rozbor vody.</t>
  </si>
  <si>
    <t>SO 801</t>
  </si>
  <si>
    <t>Vegetační úpravy</t>
  </si>
  <si>
    <t>p. 17120 28,15*2=56,300 [A]</t>
  </si>
  <si>
    <t>p. 113328 50,702*1,9=96,334 [A]</t>
  </si>
  <si>
    <t>p. 113158 3,98*2,3=9,154 [A] 
p. 113188 4,068*2,3=9,356 [B] 
p. 113524 66,5*0,205=13,633 [C] 
p. 113554 8*0,115=0,920 [D] 
Celkem: A+B+C+D=33,063 [E]</t>
  </si>
  <si>
    <t>Beton tl.100mm v místech budoucího zatravnění 0,1*(16,3+23,5)=3,980 [A]</t>
  </si>
  <si>
    <t>7*2,3*3,98=64,078 [A]</t>
  </si>
  <si>
    <t>Dlažba v místech budoucího zatravnění. 
Výměra dle Microstation.</t>
  </si>
  <si>
    <t>Zámková dlažba 60mm 0,06*(18,6+9,2+16+14)=3,468 [A] 
Dlažba 30x30 50mm 0,05*12=0,600 [B] 
Celkem: A+B=4,068 [C]</t>
  </si>
  <si>
    <t>7*2,3*4,068=65,495 [A]</t>
  </si>
  <si>
    <t>Stávající kce ŠD tl.400mm pod betonem 0,4*(16,3+23,5)=15,920 [A] 
Stávající kce ŠD tl.240mm pod zámk. dlažbou 0,24*(18,6+9,2+16+14)=13,872 [B] 
Stávající kce ŠD tl.250mm pod dlažbou 30x30 0,25*12=3,000 [C] 
Stávající kce ŠD tl.450mm pod asfaltem 0,45*(4+4,5+6,3+2+10+3+5+5)=17,910 [D] 
Celkem: A+B+C+D=50,702 [E]</t>
  </si>
  <si>
    <t>7*1,9*50,702=674,337 [A]</t>
  </si>
  <si>
    <t>Obruba v místech budoucího zatravnění. 
Včetně bet. patky. 
Výměra dle Microstation.</t>
  </si>
  <si>
    <t>Obruba 59=59,000 [A] 
Ležatá 4+3,5=7,500 [B] 
Celkem: A+B=66,500 [C]</t>
  </si>
  <si>
    <t>22*0,205*66,5=299,915 [A]</t>
  </si>
  <si>
    <t>113554</t>
  </si>
  <si>
    <t>ODSTRANĚNÍ OBRUB Z DLAŽEBNÍCH KOSTEK JEDNODUCHÝCH, ODVOZ DO 5KM</t>
  </si>
  <si>
    <t>Kostka v místech budoucího zatravnění. 
Včetně bet. patky. 
Výměra dle Microstation.</t>
  </si>
  <si>
    <t>Kostka 150mm 8=8,000 [A]</t>
  </si>
  <si>
    <t>11355B</t>
  </si>
  <si>
    <t>ODSTRANĚNÍ OBRUB Z DLAŽEBNÍCH KOSTEK JEDNODUCHÝCH - DOPRAVA</t>
  </si>
  <si>
    <t>22*0,115*8=20,240 [A]</t>
  </si>
  <si>
    <t>Asfalt v místech budoucího zatravnění.  
Odvoz a likvidace v režii zhotovitele.  
Výměra dle Microstation.</t>
  </si>
  <si>
    <t>Stávající asfalt tl.50mm 0,05*(4+4,5+6,3+2+10+3+5+5)=1,990 [A]</t>
  </si>
  <si>
    <t>Odkop pro nové ohumusování tl.100mm v místech bez stávající kce 0,1*(7,6+11,5+11+8,7+40+12,6+16,5+10+7,3+36,2+27,6+15,5+15+22+24+16)=28,150 [A]</t>
  </si>
  <si>
    <t>7*28,15=197,050 [A]</t>
  </si>
  <si>
    <t>p. 122738 28,15=28,150 [A]</t>
  </si>
  <si>
    <t>Včetně dodání vhodné zeminy.  
Výměra dle Microstation.</t>
  </si>
  <si>
    <t>Dosyp zeminou v místech nového zatravnění po odstranění staré kce tl.400mm 0,4*(16,3+23,5+4+4,5+6,3+2+10+3+5+5)=30,256 [A] 
Dosyp zeminou v místech nového zatravnění po odstranění staré kce tl.200mm 0,2*(18,6+9,2+16+14+12)=13,960 [B] 
Dosyp zeminou v místech mezi stávající a novou obrubou tl.400mm 0,4*303,6=121,440 [C] 
Celkem: A+B+C=165,656 [D]</t>
  </si>
  <si>
    <t>18230</t>
  </si>
  <si>
    <t>ROZPROSTŘENÍ ORNICE V ROVINĚ</t>
  </si>
  <si>
    <t>0,1*707=70,700 [A]</t>
  </si>
  <si>
    <t>položka zahrnuje:  
nutné přemístění ornice z dočasných skládek vzdálených do 50m  
rozprostření ornice v předepsané tloušťce v rovině a ve svahu do 1:5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</si>
  <si>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</si>
  <si>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</si>
  <si>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</si>
  <si>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Kanalizační poklopy.</t>
  </si>
  <si>
    <t>20+10=30,000 [A]</t>
  </si>
  <si>
    <t>91772</t>
  </si>
  <si>
    <t>OBRUBA Z DLAŽEBNÍCH KOSTEK DROBNÝCH</t>
  </si>
  <si>
    <t>Nový dvouřádek do bet C16/20 XF1.  
Výměra dle Microstation.</t>
  </si>
  <si>
    <t>Odláždění poklopů a hrnců v zelené ploše dvouřádkem 2*((4*3,5)+(4*1,7))=41,600 [A]</t>
  </si>
  <si>
    <t>Položka zahrnuje:  
dodání a pokládku jedné řady dlažebních kostek o rozměrech předepsaných zadávací dokumentací  
betonové lože i boční betonovou opěrku.</t>
  </si>
  <si>
    <t>SO.401</t>
  </si>
  <si>
    <t>Veřejné osvětlení</t>
  </si>
  <si>
    <t>174152101</t>
  </si>
  <si>
    <t>Zásyp jam, šachet a rýh do 30 m3 sypaninou se zhutněním při překopech inženýrských sítí</t>
  </si>
  <si>
    <t>"trasa kabelů VO a MR překop vozovky (výměna celé kontrukce)" (37+9)*0,5*0,5 
"trasa kabelů VO a MR chodník (výměna celé kontrukce)"100*0,35*0,2 
Součet 18,5</t>
  </si>
  <si>
    <t>91</t>
  </si>
  <si>
    <t>58344171</t>
  </si>
  <si>
    <t>štěrkodrť frakce 0/32</t>
  </si>
  <si>
    <t>21-M</t>
  </si>
  <si>
    <t>Elektromontáže</t>
  </si>
  <si>
    <t>210100001</t>
  </si>
  <si>
    <t>Ukončení vodičů v rozváděči nebo na přístroji včetně zapojení průřezu žíly do 2,5 mm2</t>
  </si>
  <si>
    <t>"počet stožárů" 20*3 
Součet 60</t>
  </si>
  <si>
    <t>210100014</t>
  </si>
  <si>
    <t>Ukončení vodičů v rozváděči nebo na přístroji včetně zapojení průřezu žíly do 10 mm2</t>
  </si>
  <si>
    <t>"počet stožárů průběžných" 16*2*4 + "počet stožárů koncových" 3*4 
Součet 12</t>
  </si>
  <si>
    <t>210100175</t>
  </si>
  <si>
    <t>Ukončení kabelů smršťovací záklopkou nebo páskou se zapojením bez letování žíly do 3x10 mm2</t>
  </si>
  <si>
    <t>"počet stožárů průběžných" 16*2 + "počet stožárů koncových" 3 
Součet 3</t>
  </si>
  <si>
    <t>210120101</t>
  </si>
  <si>
    <t>Montáž pojistkových patron do 60 A se styčným kroužkem</t>
  </si>
  <si>
    <t>210202013</t>
  </si>
  <si>
    <t>Montáž svítidlo výbojkové průmyslové nebo venkovní na výložník</t>
  </si>
  <si>
    <t>210202016</t>
  </si>
  <si>
    <t>Montáž svítidlo výbojkové průmyslové nebo venkovní na sloupek parkový</t>
  </si>
  <si>
    <t>210204002</t>
  </si>
  <si>
    <t>Montáž stožárů osvětlení parkových ocelových</t>
  </si>
  <si>
    <t>210204011</t>
  </si>
  <si>
    <t>Montáž stožárů osvětlení ocelových samostatně stojících délky do 12 m</t>
  </si>
  <si>
    <t>210204103</t>
  </si>
  <si>
    <t>Montáž výložníků osvětlení jednoramenných sloupových hmotnosti do 35 kg</t>
  </si>
  <si>
    <t>210204201</t>
  </si>
  <si>
    <t>Montáž elektrovýzbroje stožárů osvětlení 1 okruh</t>
  </si>
  <si>
    <t>210204202</t>
  </si>
  <si>
    <t>Montáž elektrovýzbroje stožárů osvětlení 2 okruhy</t>
  </si>
  <si>
    <t>210220022</t>
  </si>
  <si>
    <t>Montáž uzemňovacího vedení vodičů FeZn pomocí svorek v zemi drátem průměru do 10 mm ve městské zástavbě</t>
  </si>
  <si>
    <t>"trasa VO" 360 + "odbočky ke stožárům" 19*3 
Součet 57</t>
  </si>
  <si>
    <t>210220301</t>
  </si>
  <si>
    <t>Montáž svorek hromosvodných se 2 šrouby</t>
  </si>
  <si>
    <t>"počet stožárů" 19*2 + "průběžné spojení" 5*2 
Součet 10</t>
  </si>
  <si>
    <t>210220302</t>
  </si>
  <si>
    <t>Montáž svorek hromosvodných se 3 a více šrouby</t>
  </si>
  <si>
    <t>"počet stožárů"19 
Součet 19</t>
  </si>
  <si>
    <t>210280003</t>
  </si>
  <si>
    <t>Zkoušky a prohlídky el rozvodů a zařízení celková prohlídka pro objem montážních prací přes 500 do 1 000 tis Kč</t>
  </si>
  <si>
    <t>210280712</t>
  </si>
  <si>
    <t>Měření intenzity osvětlení na pracovišti do 50 svítidel</t>
  </si>
  <si>
    <t>SOUBOR</t>
  </si>
  <si>
    <t>210293011</t>
  </si>
  <si>
    <t>Nátěry svodových vodičů včetně podpěr a svorek hromosvodů</t>
  </si>
  <si>
    <t>"připojení stožáru" 9,5 
Součet 9,5</t>
  </si>
  <si>
    <t>210812011</t>
  </si>
  <si>
    <t>Montáž kabelu Cu plného nebo laněného do 1 kV žíly 3x1,5 až 6 mm2 (např. CYKY) bez ukončení uloženého volně nebo v liště</t>
  </si>
  <si>
    <t>"stožár sadový 6m" 6 + "stožár sadový 7m" 7*5 
"stožár silniční 10m" 12*6 + "stožár přechodový" 8*6 
Součet 83</t>
  </si>
  <si>
    <t>"trasa MR" 234 + "odbočka do stožáru"6*2 
Součet 12</t>
  </si>
  <si>
    <t>210812033</t>
  </si>
  <si>
    <t>Montáž kabelu Cu plného nebo laněného do 1 kV žíly 4x6 až 10 mm2 (např. CYKY) bez ukončení uloženého volně nebo v liště</t>
  </si>
  <si>
    <t>"trasa VO" 360 + "odbočka průběžné stožáry" 16*2*4 + "počet stožárů koncových" 3*4 
Součet 12</t>
  </si>
  <si>
    <t>210950202</t>
  </si>
  <si>
    <t>Příplatek na zatahování kabelů hmotnosti do 2 kg do tvárnicových tras a kolektorů</t>
  </si>
  <si>
    <t>"trasa VO" 360 + "trasa MR" 234 
Součet 234</t>
  </si>
  <si>
    <t>218202013</t>
  </si>
  <si>
    <t>Demontáž svítidla výbojkového průmyslového nebo venkovního z výložníku</t>
  </si>
  <si>
    <t>218202016</t>
  </si>
  <si>
    <t>Demontáž svítidla výbojkového průmyslového nebo venkovního ze sloupku parkového</t>
  </si>
  <si>
    <t>218204002</t>
  </si>
  <si>
    <t>Demontáž stožárů osvětlení parkových ocelových</t>
  </si>
  <si>
    <t>218204011</t>
  </si>
  <si>
    <t>Demontáž stožárů osvětlení ocelových samostatně stojících délky do 12 m</t>
  </si>
  <si>
    <t>218204103</t>
  </si>
  <si>
    <t>Demontáž výložníků osvětlení jednoramenných sloupových hmotnosti do 35 kg</t>
  </si>
  <si>
    <t>218204105</t>
  </si>
  <si>
    <t>Demontáž výložníků osvětlení dvouramenných sloupových hmotnosti do 70 kg</t>
  </si>
  <si>
    <t>218204201</t>
  </si>
  <si>
    <t>Demontáž elektrovýzbroje stožárů osvětlení 1 okruh</t>
  </si>
  <si>
    <t>218204202</t>
  </si>
  <si>
    <t>Demontáž elektrovýzbroje stožárů osvětlení 2 okruhy</t>
  </si>
  <si>
    <t>31673000</t>
  </si>
  <si>
    <t>výložník obloukový jednoduchý k osvětlovacím stožárům uličním výška 1800 mm vyložení 1000mm,1200mm,1500mm,2000mm</t>
  </si>
  <si>
    <t>"stožár B1-B5,C1"5 
Součet 5</t>
  </si>
  <si>
    <t>31674000</t>
  </si>
  <si>
    <t>výložník rovný jednoduchý třmenový k osvětlovacím stožárům uličním vyložení 1700mm STV89 1/60-1700</t>
  </si>
  <si>
    <t>"stožár B3"1 
Součet 1</t>
  </si>
  <si>
    <t>31674002</t>
  </si>
  <si>
    <t>výložník rovný jednoduchý k osvětlovacím stožárům uličním pr. 76mm vyložení 1200mm,1300mm,1400mm</t>
  </si>
  <si>
    <t>"stožár F1,F2,G1,H1"4 
Součet 4</t>
  </si>
  <si>
    <t>31674004</t>
  </si>
  <si>
    <t>výložník rovný jednoduchý k osvětlovacím stožárům uličním pr. 89 vyložení 2500mm</t>
  </si>
  <si>
    <t>"stožár H2"1 
Součet 1</t>
  </si>
  <si>
    <t>31674067</t>
  </si>
  <si>
    <t>stožár osvětlovací sadový Pz 133/89/60 v 6,0m typ BRNO</t>
  </si>
  <si>
    <t>"stožár I1"1 
Součet 1</t>
  </si>
  <si>
    <t>31674068</t>
  </si>
  <si>
    <t>stožár osvětlovací sadový Pz 133/89/60 v 7,0m typ BRNO</t>
  </si>
  <si>
    <t>"stožár D1-D5,E1,E2"7 
Součet 7</t>
  </si>
  <si>
    <t>39</t>
  </si>
  <si>
    <t>31674109</t>
  </si>
  <si>
    <t>stožár osvětlovací uliční Pz 159/114/89 v 10,2m typ BRNO</t>
  </si>
  <si>
    <t>"stožár B1-B3,B5,C1"5 
Součet 5</t>
  </si>
  <si>
    <t>40</t>
  </si>
  <si>
    <t>31674113</t>
  </si>
  <si>
    <t>stožár osvětlovací přechodový Pz 133/89/76 v 6,2m typ BRNO</t>
  </si>
  <si>
    <t>41</t>
  </si>
  <si>
    <t>31674114</t>
  </si>
  <si>
    <t>stožár osvětlovací přechodový Pz 133/108/89 v 6,2m typ BRNO</t>
  </si>
  <si>
    <t>42</t>
  </si>
  <si>
    <t>31674131</t>
  </si>
  <si>
    <t>výzbroj stožárová SR721-27/N E27+kryt IP</t>
  </si>
  <si>
    <t>"stožáry A2,A3,B4"3 
Součet 3</t>
  </si>
  <si>
    <t>43</t>
  </si>
  <si>
    <t>31674134</t>
  </si>
  <si>
    <t>výzbroj stožárová EKM-2035-1D2 E27</t>
  </si>
  <si>
    <t>44</t>
  </si>
  <si>
    <t>31674135</t>
  </si>
  <si>
    <t>výzbroj stožárová EKM-2035-2D2</t>
  </si>
  <si>
    <t>45</t>
  </si>
  <si>
    <t>34111030</t>
  </si>
  <si>
    <t>kabel instalační jádro Cu plné izolace PVC plášť PVC 450/750V (CYKY) 3x1,5mm2</t>
  </si>
  <si>
    <t>46</t>
  </si>
  <si>
    <t>34111042</t>
  </si>
  <si>
    <t>kabel instalační jádro Cu plné izolace PVC plášť PVC 450/750V (CYKY) 3x4mm2</t>
  </si>
  <si>
    <t>47</t>
  </si>
  <si>
    <t>34111076</t>
  </si>
  <si>
    <t>kabel instalační jádro Cu plné izolace PVC plášť PVC 450/750V (CYKY) 4x10mm2</t>
  </si>
  <si>
    <t>49</t>
  </si>
  <si>
    <t>34343235</t>
  </si>
  <si>
    <t>trubka smršťovací tenkostěnná bez lepidla GTI 12,7/6,4 ZŽL</t>
  </si>
  <si>
    <t>50</t>
  </si>
  <si>
    <t>34523415</t>
  </si>
  <si>
    <t>vložka pojistková E27 normální 2410 6A</t>
  </si>
  <si>
    <t>51</t>
  </si>
  <si>
    <t>34523600</t>
  </si>
  <si>
    <t>kroužek styčný porcelánový E27 2510 4A až 10A</t>
  </si>
  <si>
    <t>52</t>
  </si>
  <si>
    <t>34523620</t>
  </si>
  <si>
    <t>hlavice pojistková E27 2310-12 základní provedení</t>
  </si>
  <si>
    <t>56</t>
  </si>
  <si>
    <t>34774001</t>
  </si>
  <si>
    <t>svítidlo veřejného osvětlení na výložník zdroj LED 23W 3700lm 3000K stmívatelné TECEO S/5303/20LED/23W/350mA/WW/CLO/DIM</t>
  </si>
  <si>
    <t>"stožáry C1"1 
Součet 1</t>
  </si>
  <si>
    <t>57</t>
  </si>
  <si>
    <t>34774002</t>
  </si>
  <si>
    <t>svítidlo veřejného osvětlení na výložník zdroj LED 46W 6682lm 3000K stmívatelné TECEO S/5308/20LED/46W/700mA/WW/CLO/DIM</t>
  </si>
  <si>
    <t>"stožáry B1-B3,B5"5 
Součet 5</t>
  </si>
  <si>
    <t>58</t>
  </si>
  <si>
    <t>34774005</t>
  </si>
  <si>
    <t>svítidlo veřejného osvětlení na dřík/výložník zdroj LED 22,9W 3920lm 4000K stmívatelné AMPERA EVO 1 ZEBRA/5369 BL pravá/20LED/3500mA/NW/CLO/DIM</t>
  </si>
  <si>
    <t>"stožáry H1,H2"2 
Součet 2</t>
  </si>
  <si>
    <t>59</t>
  </si>
  <si>
    <t>34774007</t>
  </si>
  <si>
    <t>svítidlo veřejného osvětlení na dřík/výložník zdroj LED 45,5W 6934lm 4000K stmívatelné AMPERA EVO 1 ZEBRA/5370 BL levá/20LED/700mA/NW/CLO/DIM</t>
  </si>
  <si>
    <t>"stožár G1"1 
Součet 1</t>
  </si>
  <si>
    <t>60</t>
  </si>
  <si>
    <t>34774007-1</t>
  </si>
  <si>
    <t>svítidlo veřejného osvětlení na dřík/výložník zdroj LED 45,5W 6934lm 4000K stmívatelné AMPERA EVO 1 ZEBRA/5369 BL pravá/20LED/700mA/NW/CLO/DIM</t>
  </si>
  <si>
    <t>"stožáry F1-F3"3 
Součet 3</t>
  </si>
  <si>
    <t>61</t>
  </si>
  <si>
    <t>34774021</t>
  </si>
  <si>
    <t>svítidlo parkové na sloupek LED IP66 TECEO S/5300 BL/10LED/12W/350mA/WW/CLO/DIM</t>
  </si>
  <si>
    <t>62</t>
  </si>
  <si>
    <t>34774022</t>
  </si>
  <si>
    <t>svítidlo parkové na sloupek LED IP66 TECEO S/5303/10LED/25W/700mA/WW/CLO/DIM</t>
  </si>
  <si>
    <t>"stožáry D1-D5"5 
Součet 5</t>
  </si>
  <si>
    <t>63</t>
  </si>
  <si>
    <t>34774023</t>
  </si>
  <si>
    <t>svítidlo parkové na sloupek LED IP66 TECEO S/5304 BL/20LED/23W/350mA/WW/CLO/DIM</t>
  </si>
  <si>
    <t>"stožáry E1,E2"2 
Součet 2</t>
  </si>
  <si>
    <t>64</t>
  </si>
  <si>
    <t>35431000</t>
  </si>
  <si>
    <t>svorka uzemnění FeZn univerzální SUA</t>
  </si>
  <si>
    <t>65</t>
  </si>
  <si>
    <t>66</t>
  </si>
  <si>
    <t>35441073</t>
  </si>
  <si>
    <t>drát D 10mm FeZn</t>
  </si>
  <si>
    <t>KG</t>
  </si>
  <si>
    <t>46-M</t>
  </si>
  <si>
    <t>Zemní práce při extr.mont.pracích</t>
  </si>
  <si>
    <t>28611140</t>
  </si>
  <si>
    <t>trubka PVC DN 250x1000mm FUROWELL, stožárové pouzdro</t>
  </si>
  <si>
    <t>28611181</t>
  </si>
  <si>
    <t>trubka PVC DN 300x1000mm FUROWELL, stožárové pouzdro</t>
  </si>
  <si>
    <t>53</t>
  </si>
  <si>
    <t>34571351</t>
  </si>
  <si>
    <t>trubka elektroinstalační ohebná dvouplášťová korugovaná (chránička) D 41/50mm, HDPE+LDPE</t>
  </si>
  <si>
    <t>54</t>
  </si>
  <si>
    <t>34571355</t>
  </si>
  <si>
    <t>trubka elektroinstalační ohebná dvouplášťová korugovaná (chránička) D 94/110mm, HDPE+LDPE</t>
  </si>
  <si>
    <t>55</t>
  </si>
  <si>
    <t>34571362</t>
  </si>
  <si>
    <t>trubka elektroinstalační HDPE tuhá dvouplášťová korugovaná D 52/63mm</t>
  </si>
  <si>
    <t>67</t>
  </si>
  <si>
    <t>460131112</t>
  </si>
  <si>
    <t>Hloubení nezapažených jam při elektromontážích ručně v hornině tř I skupiny 2</t>
  </si>
  <si>
    <t>68</t>
  </si>
  <si>
    <t>460131113</t>
  </si>
  <si>
    <t>Hloubení nezapažených jam při elektromontážích ručně v hornině tř I skupiny 3</t>
  </si>
  <si>
    <t>"stožár sadový D1-D5,E1,E2,I1" 8*(0,6*0,6*1,05) 
"stožár přechodový F1,F2,G1,H1" 4*(0,6*0,6*1,05) 
"stožár přechodový H2" 1*(0,8*0,8*1,25) 
"stožár silniční B1-B3,B5,C1" 5*(0,8*0,8*1,55) 
Součet 10,296</t>
  </si>
  <si>
    <t>69</t>
  </si>
  <si>
    <t>460161142</t>
  </si>
  <si>
    <t>Hloubení kabelových rýh ručně š 35 cm hl 50 cm v hornině tř I skupiny 3</t>
  </si>
  <si>
    <t>"trasa v chodníku"100 
Součet 100</t>
  </si>
  <si>
    <t>70</t>
  </si>
  <si>
    <t>460161172</t>
  </si>
  <si>
    <t>Hloubení kabelových rýh ručně š 35 cm hl 80 cm v hornině tř I skupiny 3</t>
  </si>
  <si>
    <t>"trasa VO volný terén" 318 
"samostatná trasa MR volný terén"17 
Součet 335</t>
  </si>
  <si>
    <t>71</t>
  </si>
  <si>
    <t>460161292</t>
  </si>
  <si>
    <t>Hloubení kabelových rýh ručně š 50 cm hl 100 cm v hornině tř I skupiny 3</t>
  </si>
  <si>
    <t>"překop vozovky"37 
"překop vozovky MR"9 
Součet 46</t>
  </si>
  <si>
    <t>72</t>
  </si>
  <si>
    <t>460341113</t>
  </si>
  <si>
    <t>Vodorovné přemístění horniny jakékoliv třídy dopravními prostředky při elektromontážích přes 500 do 1000 m</t>
  </si>
  <si>
    <t>"trasa kabelů VO a MR volný terén(-pískové lože)" ((318+17)*0,35*0,2)+(37*0,5*0,2) 
"trasa kabelů VO a MR překop vozovky (výměna celé kontrukce)" (37+9)*0,5*1 
"trasa kabelů VO a MR chodník (výměna celé kontrukce)"100*0,35*0,5 
"stožárové jámy"((0,6*0,6*0,5)*12)+(0,8*0,8*0,7)+((0,8*0,8*1)*5) 
Součet 73,458</t>
  </si>
  <si>
    <t>73</t>
  </si>
  <si>
    <t>460341121</t>
  </si>
  <si>
    <t>Příplatek k vodorovnému přemístění horniny dopravními prostředky při elektromontážích za každých dalších i započatých 1000 m</t>
  </si>
  <si>
    <t>74</t>
  </si>
  <si>
    <t>460361111</t>
  </si>
  <si>
    <t>Poplatek za uložení zeminy na skládce (skládkovné) kód odpadu 17 05 04</t>
  </si>
  <si>
    <t>75</t>
  </si>
  <si>
    <t>460371111</t>
  </si>
  <si>
    <t>Naložení výkopku při elektromontážích ručně z hornin třídy I skupiny 1 až 3</t>
  </si>
  <si>
    <t>76</t>
  </si>
  <si>
    <t>460391123</t>
  </si>
  <si>
    <t>Zásyp jam při elektromontážích ručně se zhutněním z hornin třídy I skupiny 3</t>
  </si>
  <si>
    <t>"stožár sadový D1-D5,E1,E2,I1" 8*(0,6*0,6*0,5) 
"stožár přechodový F1,F2,G1,H1" 4*(0,6*0,6*0,5) 
"stožár přechodový H2" 1*(0,8*0,8*0,5) 
"stožár silniční B1-B3,B5,C1" 5*(0,8*0,8*0,5) 
Součet 4,08</t>
  </si>
  <si>
    <t>77</t>
  </si>
  <si>
    <t>460391123X</t>
  </si>
  <si>
    <t>Zásyp nezapažených jam pro sondy na kabelech ručně se zhutněním z hornin třídy I skupiny 3</t>
  </si>
  <si>
    <t>78</t>
  </si>
  <si>
    <t>460431162</t>
  </si>
  <si>
    <t>Zásyp kabelových rýh ručně se zhutněním š 35 cm hl 60 cm z horniny tř I skupiny 3</t>
  </si>
  <si>
    <t>"trasa volný terén" 318 
Součet 318</t>
  </si>
  <si>
    <t>79</t>
  </si>
  <si>
    <t>460481122</t>
  </si>
  <si>
    <t>Úprava pláně při elektromontážích v hornině třídy těžitelnosti I skupiny 3 se zhutněním ručně</t>
  </si>
  <si>
    <t>"trasa VO a MR volný terén" 318*0,5 
"samostatná trasa MR volný terén"17*0,5 
Součet 167,5</t>
  </si>
  <si>
    <t>80</t>
  </si>
  <si>
    <t>460641112</t>
  </si>
  <si>
    <t>Základové konstrukce při elektromontážích z monolitického betonu tř. C 12/15</t>
  </si>
  <si>
    <t>"stožár sadovýD1-D5,E1,E2,I1" 8*(0,6*0,6*0,5) 
"stožár přechodový F1,F2,G1,H1" 4*(0,6*0,6*0,5) 
"stožár přechodový H2" 1*(0,8*0,8*0,7) 
"stožár silniční B1-B3,B5,C1" 5*(0,8*0,8*1,0) 
Součet 5,808</t>
  </si>
  <si>
    <t>81</t>
  </si>
  <si>
    <t>460661111</t>
  </si>
  <si>
    <t>Kabelové lože z písku pro kabely nn bez zakrytí š lože do 35 cm</t>
  </si>
  <si>
    <t>"trasa v chodníku"100 
"trasa volný terén" 318+17 
Součet 435</t>
  </si>
  <si>
    <t>82</t>
  </si>
  <si>
    <t>460661113</t>
  </si>
  <si>
    <t>Kabelové lože z písku pro kabely nn bez zakrytí š lože přes 50 do 65 cm</t>
  </si>
  <si>
    <t>"překop vozovky"37+9 
Součet 46</t>
  </si>
  <si>
    <t>83</t>
  </si>
  <si>
    <t>460791114</t>
  </si>
  <si>
    <t>Montáž trubek ochranných plastových uložených volně do rýhy tuhých D přes 90 do 110 mm</t>
  </si>
  <si>
    <t>"překop vozovky" 37+9 
Součet 46</t>
  </si>
  <si>
    <t>84</t>
  </si>
  <si>
    <t>460791212</t>
  </si>
  <si>
    <t>Montáž trubek ochranných plastových uložených volně do rýhy ohebných přes 32 do 50 mm</t>
  </si>
  <si>
    <t>85</t>
  </si>
  <si>
    <t>460791213</t>
  </si>
  <si>
    <t>Montáž trubek ochranných plastových uložených volně do rýhy ohebných přes 50 do 90 mm</t>
  </si>
  <si>
    <t>"trasa VO" 360 + "odbočka průběžné stožáry" 16*2*2 + "počet stožárů koncových" 3*2 
Součet 6</t>
  </si>
  <si>
    <t>86</t>
  </si>
  <si>
    <t>468051121</t>
  </si>
  <si>
    <t>Bourání základu betonového při elektromontážích</t>
  </si>
  <si>
    <t>"stožár silniční"2*0,8*0,8*1,5 
"stožár sadový"4*0,6*0,6*1 
Součet 3,36</t>
  </si>
  <si>
    <t>87</t>
  </si>
  <si>
    <t>469972111</t>
  </si>
  <si>
    <t>Odvoz suti a vybouraných hmot při elektromontážích do 1 km</t>
  </si>
  <si>
    <t>88</t>
  </si>
  <si>
    <t>469972121</t>
  </si>
  <si>
    <t>Příplatek k odvozu suti a vybouraných hmot při elektromontážích za každý další 1 km</t>
  </si>
  <si>
    <t>89</t>
  </si>
  <si>
    <t>469981111</t>
  </si>
  <si>
    <t>Přesun hmot pro pomocné stavební práce při elektromotážích</t>
  </si>
  <si>
    <t>92</t>
  </si>
  <si>
    <t>59246115</t>
  </si>
  <si>
    <t>dlažba betonová chodníková 300x300x32mm přírodní, pod stožárové pouzdro</t>
  </si>
  <si>
    <t>94</t>
  </si>
  <si>
    <t>997221612</t>
  </si>
  <si>
    <t>Nakládání vybouraných hmot na dopravní prostředky pro vodorovnou dopravu</t>
  </si>
  <si>
    <t>95</t>
  </si>
  <si>
    <t>997221861</t>
  </si>
  <si>
    <t>Poplatek za uložení stavebního odpadu na recyklační skládce (skládkovné) z prostého betonu pod kódem 17 01 01</t>
  </si>
  <si>
    <t>58-M</t>
  </si>
  <si>
    <t>Revize vyhrazených technických zařízení</t>
  </si>
  <si>
    <t>90</t>
  </si>
  <si>
    <t>580106011</t>
  </si>
  <si>
    <t>Měření celkového nebo ochranného vodiče</t>
  </si>
  <si>
    <t>měření</t>
  </si>
  <si>
    <t>741</t>
  </si>
  <si>
    <t>Elektroinstalace - silnoproud</t>
  </si>
  <si>
    <t>48</t>
  </si>
  <si>
    <t>34140826</t>
  </si>
  <si>
    <t>vodič propojovací jádro Cu plné izolace PVC 450/750V (H07V-U) 1x6mm2</t>
  </si>
  <si>
    <t>93</t>
  </si>
  <si>
    <t>741120401</t>
  </si>
  <si>
    <t>Montáž vodič Cu izolovaný drátovací plný a laněný žíla 0,35-6 mm2 v rozváděči (např. CY)</t>
  </si>
  <si>
    <t>"počet stožárů"18*0,5 
Součet 9</t>
  </si>
  <si>
    <t>HZS</t>
  </si>
  <si>
    <t>Hodinové zúčtovací sazby</t>
  </si>
  <si>
    <t>96</t>
  </si>
  <si>
    <t>HZS105</t>
  </si>
  <si>
    <t>Montážní plošina</t>
  </si>
  <si>
    <t>HOD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</si>
</sst>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sharedStrings" Target="sharedStrings.xml" /><Relationship Id="rId1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5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17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</f>
      </c>
      <c>
        <f>0+O10+O14+O18+O22</f>
      </c>
    </row>
    <row r="10" spans="1:16" ht="12.75">
      <c r="A10" s="18" t="s">
        <v>38</v>
      </c>
      <c s="23" t="s">
        <v>22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44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47</v>
      </c>
    </row>
    <row r="14" spans="1:16" ht="12.75">
      <c r="A14" s="18" t="s">
        <v>38</v>
      </c>
      <c s="23" t="s">
        <v>16</v>
      </c>
      <c s="23" t="s">
        <v>48</v>
      </c>
      <c s="18" t="s">
        <v>40</v>
      </c>
      <c s="24" t="s">
        <v>49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25.5">
      <c r="A15" s="28" t="s">
        <v>43</v>
      </c>
      <c r="E15" s="29" t="s">
        <v>50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47</v>
      </c>
    </row>
    <row r="18" spans="1:16" ht="12.75">
      <c r="A18" s="18" t="s">
        <v>38</v>
      </c>
      <c s="23" t="s">
        <v>15</v>
      </c>
      <c s="23" t="s">
        <v>51</v>
      </c>
      <c s="18" t="s">
        <v>40</v>
      </c>
      <c s="24" t="s">
        <v>52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53</v>
      </c>
    </row>
    <row r="20" spans="1:5" ht="12.75">
      <c r="A20" s="30" t="s">
        <v>45</v>
      </c>
      <c r="E20" s="31" t="s">
        <v>40</v>
      </c>
    </row>
    <row r="21" spans="1:5" ht="63.75">
      <c r="A21" t="s">
        <v>46</v>
      </c>
      <c r="E21" s="29" t="s">
        <v>54</v>
      </c>
    </row>
    <row r="22" spans="1:16" ht="12.75">
      <c r="A22" s="18" t="s">
        <v>38</v>
      </c>
      <c s="23" t="s">
        <v>26</v>
      </c>
      <c s="23" t="s">
        <v>55</v>
      </c>
      <c s="18" t="s">
        <v>40</v>
      </c>
      <c s="24" t="s">
        <v>56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57</v>
      </c>
    </row>
    <row r="24" spans="1:5" ht="12.75">
      <c r="A24" s="30" t="s">
        <v>45</v>
      </c>
      <c r="E24" s="31" t="s">
        <v>40</v>
      </c>
    </row>
    <row r="25" spans="1:5" ht="63.75">
      <c r="A25" t="s">
        <v>46</v>
      </c>
      <c r="E25" s="29" t="s">
        <v>58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59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59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0+I10+I14+I18+I22+I26+I30+I34</f>
      </c>
      <c>
        <f>0+O10+O14+O18+O22+O26+O30+O34</f>
      </c>
    </row>
    <row r="10" spans="1:16" ht="25.5">
      <c r="A10" s="18" t="s">
        <v>38</v>
      </c>
      <c s="23" t="s">
        <v>22</v>
      </c>
      <c s="23" t="s">
        <v>60</v>
      </c>
      <c s="18" t="s">
        <v>61</v>
      </c>
      <c s="24" t="s">
        <v>62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40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40</v>
      </c>
    </row>
    <row r="14" spans="1:16" ht="12.75">
      <c r="A14" s="18" t="s">
        <v>38</v>
      </c>
      <c s="23" t="s">
        <v>16</v>
      </c>
      <c s="23" t="s">
        <v>63</v>
      </c>
      <c s="18" t="s">
        <v>61</v>
      </c>
      <c s="24" t="s">
        <v>64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40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40</v>
      </c>
    </row>
    <row r="18" spans="1:16" ht="12.75">
      <c r="A18" s="18" t="s">
        <v>38</v>
      </c>
      <c s="23" t="s">
        <v>15</v>
      </c>
      <c s="23" t="s">
        <v>65</v>
      </c>
      <c s="18" t="s">
        <v>61</v>
      </c>
      <c s="24" t="s">
        <v>66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40</v>
      </c>
    </row>
    <row r="20" spans="1:5" ht="12.75">
      <c r="A20" s="30" t="s">
        <v>45</v>
      </c>
      <c r="E20" s="31" t="s">
        <v>40</v>
      </c>
    </row>
    <row r="21" spans="1:5" ht="12.75">
      <c r="A21" t="s">
        <v>46</v>
      </c>
      <c r="E21" s="29" t="s">
        <v>40</v>
      </c>
    </row>
    <row r="22" spans="1:16" ht="25.5">
      <c r="A22" s="18" t="s">
        <v>38</v>
      </c>
      <c s="23" t="s">
        <v>26</v>
      </c>
      <c s="23" t="s">
        <v>67</v>
      </c>
      <c s="18" t="s">
        <v>61</v>
      </c>
      <c s="24" t="s">
        <v>68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40</v>
      </c>
    </row>
    <row r="24" spans="1:5" ht="12.75">
      <c r="A24" s="30" t="s">
        <v>45</v>
      </c>
      <c r="E24" s="31" t="s">
        <v>40</v>
      </c>
    </row>
    <row r="25" spans="1:5" ht="12.75">
      <c r="A25" t="s">
        <v>46</v>
      </c>
      <c r="E25" s="29" t="s">
        <v>40</v>
      </c>
    </row>
    <row r="26" spans="1:16" ht="25.5">
      <c r="A26" s="18" t="s">
        <v>38</v>
      </c>
      <c s="23" t="s">
        <v>28</v>
      </c>
      <c s="23" t="s">
        <v>69</v>
      </c>
      <c s="18" t="s">
        <v>61</v>
      </c>
      <c s="24" t="s">
        <v>70</v>
      </c>
      <c s="25" t="s">
        <v>42</v>
      </c>
      <c s="26">
        <v>1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40</v>
      </c>
    </row>
    <row r="28" spans="1:5" ht="12.75">
      <c r="A28" s="30" t="s">
        <v>45</v>
      </c>
      <c r="E28" s="31" t="s">
        <v>40</v>
      </c>
    </row>
    <row r="29" spans="1:5" ht="12.75">
      <c r="A29" t="s">
        <v>46</v>
      </c>
      <c r="E29" s="29" t="s">
        <v>40</v>
      </c>
    </row>
    <row r="30" spans="1:16" ht="12.75">
      <c r="A30" s="18" t="s">
        <v>38</v>
      </c>
      <c s="23" t="s">
        <v>30</v>
      </c>
      <c s="23" t="s">
        <v>71</v>
      </c>
      <c s="18" t="s">
        <v>61</v>
      </c>
      <c s="24" t="s">
        <v>72</v>
      </c>
      <c s="25" t="s">
        <v>42</v>
      </c>
      <c s="26">
        <v>1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40</v>
      </c>
    </row>
    <row r="32" spans="1:5" ht="12.75">
      <c r="A32" s="30" t="s">
        <v>45</v>
      </c>
      <c r="E32" s="31" t="s">
        <v>40</v>
      </c>
    </row>
    <row r="33" spans="1:5" ht="12.75">
      <c r="A33" t="s">
        <v>46</v>
      </c>
      <c r="E33" s="29" t="s">
        <v>40</v>
      </c>
    </row>
    <row r="34" spans="1:16" ht="12.75">
      <c r="A34" s="18" t="s">
        <v>38</v>
      </c>
      <c s="23" t="s">
        <v>73</v>
      </c>
      <c s="23" t="s">
        <v>74</v>
      </c>
      <c s="18" t="s">
        <v>61</v>
      </c>
      <c s="24" t="s">
        <v>75</v>
      </c>
      <c s="25" t="s">
        <v>42</v>
      </c>
      <c s="26">
        <v>1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40</v>
      </c>
    </row>
    <row r="36" spans="1:5" ht="12.75">
      <c r="A36" s="30" t="s">
        <v>45</v>
      </c>
      <c r="E36" s="31" t="s">
        <v>40</v>
      </c>
    </row>
    <row r="37" spans="1:5" ht="12.75">
      <c r="A37" t="s">
        <v>46</v>
      </c>
      <c r="E37" s="29" t="s">
        <v>40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0+O8+O21+O90+O135+O140+O149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76</v>
      </c>
      <c s="32">
        <f>0+I8+I21+I90+I135+I140+I149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76</v>
      </c>
      <c s="5"/>
      <c s="14" t="s">
        <v>77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0+I9+I13+I17</f>
      </c>
      <c>
        <f>0+O9+O13+O17</f>
      </c>
    </row>
    <row r="9" spans="1:16" ht="12.75">
      <c r="A9" s="18" t="s">
        <v>38</v>
      </c>
      <c s="23" t="s">
        <v>22</v>
      </c>
      <c s="23" t="s">
        <v>78</v>
      </c>
      <c s="18" t="s">
        <v>22</v>
      </c>
      <c s="24" t="s">
        <v>79</v>
      </c>
      <c s="25" t="s">
        <v>80</v>
      </c>
      <c s="26">
        <v>291.652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40</v>
      </c>
    </row>
    <row r="11" spans="1:5" ht="12.75">
      <c r="A11" s="30" t="s">
        <v>45</v>
      </c>
      <c r="E11" s="31" t="s">
        <v>81</v>
      </c>
    </row>
    <row r="12" spans="1:5" ht="25.5">
      <c r="A12" t="s">
        <v>46</v>
      </c>
      <c r="E12" s="29" t="s">
        <v>82</v>
      </c>
    </row>
    <row r="13" spans="1:16" ht="12.75">
      <c r="A13" s="18" t="s">
        <v>38</v>
      </c>
      <c s="23" t="s">
        <v>16</v>
      </c>
      <c s="23" t="s">
        <v>78</v>
      </c>
      <c s="18" t="s">
        <v>16</v>
      </c>
      <c s="24" t="s">
        <v>83</v>
      </c>
      <c s="25" t="s">
        <v>80</v>
      </c>
      <c s="26">
        <v>239.806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.75">
      <c r="A14" s="28" t="s">
        <v>43</v>
      </c>
      <c r="E14" s="29" t="s">
        <v>40</v>
      </c>
    </row>
    <row r="15" spans="1:5" ht="38.25">
      <c r="A15" s="30" t="s">
        <v>45</v>
      </c>
      <c r="E15" s="31" t="s">
        <v>84</v>
      </c>
    </row>
    <row r="16" spans="1:5" ht="25.5">
      <c r="A16" t="s">
        <v>46</v>
      </c>
      <c r="E16" s="29" t="s">
        <v>82</v>
      </c>
    </row>
    <row r="17" spans="1:16" ht="12.75">
      <c r="A17" s="18" t="s">
        <v>38</v>
      </c>
      <c s="23" t="s">
        <v>15</v>
      </c>
      <c s="23" t="s">
        <v>78</v>
      </c>
      <c s="18" t="s">
        <v>15</v>
      </c>
      <c s="24" t="s">
        <v>85</v>
      </c>
      <c s="25" t="s">
        <v>80</v>
      </c>
      <c s="26">
        <v>86.086</v>
      </c>
      <c s="27">
        <v>0</v>
      </c>
      <c s="27">
        <f>ROUND(ROUND(H17,2)*ROUND(G17,3),2)</f>
      </c>
      <c r="O17">
        <f>(I17*21)/100</f>
      </c>
      <c t="s">
        <v>16</v>
      </c>
    </row>
    <row r="18" spans="1:5" ht="12.75">
      <c r="A18" s="28" t="s">
        <v>43</v>
      </c>
      <c r="E18" s="29" t="s">
        <v>40</v>
      </c>
    </row>
    <row r="19" spans="1:5" ht="63.75">
      <c r="A19" s="30" t="s">
        <v>45</v>
      </c>
      <c r="E19" s="31" t="s">
        <v>86</v>
      </c>
    </row>
    <row r="20" spans="1:5" ht="25.5">
      <c r="A20" t="s">
        <v>46</v>
      </c>
      <c r="E20" s="29" t="s">
        <v>82</v>
      </c>
    </row>
    <row r="21" spans="1:18" ht="12.75" customHeight="1">
      <c r="A21" s="5" t="s">
        <v>36</v>
      </c>
      <c s="5"/>
      <c s="35" t="s">
        <v>22</v>
      </c>
      <c s="5"/>
      <c s="21" t="s">
        <v>87</v>
      </c>
      <c s="5"/>
      <c s="5"/>
      <c s="5"/>
      <c s="36">
        <f>0+Q21</f>
      </c>
      <c r="O21">
        <f>0+R21</f>
      </c>
      <c r="Q21">
        <f>0+I22+I26+I30+I34+I38+I42+I46+I50+I54+I58+I62+I66+I70+I74+I78+I82+I86</f>
      </c>
      <c>
        <f>0+O22+O26+O30+O34+O38+O42+O46+O50+O54+O58+O62+O66+O70+O74+O78+O82+O86</f>
      </c>
    </row>
    <row r="22" spans="1:16" ht="12.75">
      <c r="A22" s="18" t="s">
        <v>38</v>
      </c>
      <c s="23" t="s">
        <v>26</v>
      </c>
      <c s="23" t="s">
        <v>88</v>
      </c>
      <c s="18" t="s">
        <v>40</v>
      </c>
      <c s="24" t="s">
        <v>89</v>
      </c>
      <c s="25" t="s">
        <v>90</v>
      </c>
      <c s="26">
        <v>5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91</v>
      </c>
    </row>
    <row r="24" spans="1:5" ht="12.75">
      <c r="A24" s="30" t="s">
        <v>45</v>
      </c>
      <c r="E24" s="31" t="s">
        <v>40</v>
      </c>
    </row>
    <row r="25" spans="1:5" ht="165.75">
      <c r="A25" t="s">
        <v>46</v>
      </c>
      <c r="E25" s="29" t="s">
        <v>92</v>
      </c>
    </row>
    <row r="26" spans="1:16" ht="12.75">
      <c r="A26" s="18" t="s">
        <v>38</v>
      </c>
      <c s="23" t="s">
        <v>28</v>
      </c>
      <c s="23" t="s">
        <v>93</v>
      </c>
      <c s="18" t="s">
        <v>40</v>
      </c>
      <c s="24" t="s">
        <v>94</v>
      </c>
      <c s="25" t="s">
        <v>95</v>
      </c>
      <c s="26">
        <v>4.3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96</v>
      </c>
    </row>
    <row r="28" spans="1:5" ht="12.75">
      <c r="A28" s="30" t="s">
        <v>45</v>
      </c>
      <c r="E28" s="31" t="s">
        <v>97</v>
      </c>
    </row>
    <row r="29" spans="1:5" ht="63.75">
      <c r="A29" t="s">
        <v>46</v>
      </c>
      <c r="E29" s="29" t="s">
        <v>98</v>
      </c>
    </row>
    <row r="30" spans="1:16" ht="12.75">
      <c r="A30" s="18" t="s">
        <v>38</v>
      </c>
      <c s="23" t="s">
        <v>30</v>
      </c>
      <c s="23" t="s">
        <v>99</v>
      </c>
      <c s="18" t="s">
        <v>40</v>
      </c>
      <c s="24" t="s">
        <v>100</v>
      </c>
      <c s="25" t="s">
        <v>101</v>
      </c>
      <c s="26">
        <v>69.23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40</v>
      </c>
    </row>
    <row r="32" spans="1:5" ht="12.75">
      <c r="A32" s="30" t="s">
        <v>45</v>
      </c>
      <c r="E32" s="31" t="s">
        <v>102</v>
      </c>
    </row>
    <row r="33" spans="1:5" ht="25.5">
      <c r="A33" t="s">
        <v>46</v>
      </c>
      <c r="E33" s="29" t="s">
        <v>103</v>
      </c>
    </row>
    <row r="34" spans="1:16" ht="12.75">
      <c r="A34" s="18" t="s">
        <v>38</v>
      </c>
      <c s="23" t="s">
        <v>73</v>
      </c>
      <c s="23" t="s">
        <v>104</v>
      </c>
      <c s="18" t="s">
        <v>40</v>
      </c>
      <c s="24" t="s">
        <v>105</v>
      </c>
      <c s="25" t="s">
        <v>95</v>
      </c>
      <c s="26">
        <v>3.15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40</v>
      </c>
    </row>
    <row r="36" spans="1:5" ht="12.75">
      <c r="A36" s="30" t="s">
        <v>45</v>
      </c>
      <c r="E36" s="31" t="s">
        <v>106</v>
      </c>
    </row>
    <row r="37" spans="1:5" ht="63.75">
      <c r="A37" t="s">
        <v>46</v>
      </c>
      <c r="E37" s="29" t="s">
        <v>98</v>
      </c>
    </row>
    <row r="38" spans="1:16" ht="12.75">
      <c r="A38" s="18" t="s">
        <v>38</v>
      </c>
      <c s="23" t="s">
        <v>107</v>
      </c>
      <c s="23" t="s">
        <v>108</v>
      </c>
      <c s="18" t="s">
        <v>40</v>
      </c>
      <c s="24" t="s">
        <v>109</v>
      </c>
      <c s="25" t="s">
        <v>101</v>
      </c>
      <c s="26">
        <v>57.33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40</v>
      </c>
    </row>
    <row r="40" spans="1:5" ht="12.75">
      <c r="A40" s="30" t="s">
        <v>45</v>
      </c>
      <c r="E40" s="31" t="s">
        <v>110</v>
      </c>
    </row>
    <row r="41" spans="1:5" ht="25.5">
      <c r="A41" t="s">
        <v>46</v>
      </c>
      <c r="E41" s="29" t="s">
        <v>103</v>
      </c>
    </row>
    <row r="42" spans="1:16" ht="12.75">
      <c r="A42" s="18" t="s">
        <v>38</v>
      </c>
      <c s="23" t="s">
        <v>33</v>
      </c>
      <c s="23" t="s">
        <v>111</v>
      </c>
      <c s="18" t="s">
        <v>40</v>
      </c>
      <c s="24" t="s">
        <v>112</v>
      </c>
      <c s="25" t="s">
        <v>95</v>
      </c>
      <c s="26">
        <v>26.305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96</v>
      </c>
    </row>
    <row r="44" spans="1:5" ht="38.25">
      <c r="A44" s="30" t="s">
        <v>45</v>
      </c>
      <c r="E44" s="31" t="s">
        <v>113</v>
      </c>
    </row>
    <row r="45" spans="1:5" ht="63.75">
      <c r="A45" t="s">
        <v>46</v>
      </c>
      <c r="E45" s="29" t="s">
        <v>98</v>
      </c>
    </row>
    <row r="46" spans="1:16" ht="12.75">
      <c r="A46" s="18" t="s">
        <v>38</v>
      </c>
      <c s="23" t="s">
        <v>35</v>
      </c>
      <c s="23" t="s">
        <v>114</v>
      </c>
      <c s="18" t="s">
        <v>40</v>
      </c>
      <c s="24" t="s">
        <v>115</v>
      </c>
      <c s="25" t="s">
        <v>101</v>
      </c>
      <c s="26">
        <v>368.27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40</v>
      </c>
    </row>
    <row r="48" spans="1:5" ht="12.75">
      <c r="A48" s="30" t="s">
        <v>45</v>
      </c>
      <c r="E48" s="31" t="s">
        <v>116</v>
      </c>
    </row>
    <row r="49" spans="1:5" ht="25.5">
      <c r="A49" t="s">
        <v>46</v>
      </c>
      <c r="E49" s="29" t="s">
        <v>103</v>
      </c>
    </row>
    <row r="50" spans="1:16" ht="25.5">
      <c r="A50" s="18" t="s">
        <v>38</v>
      </c>
      <c s="23" t="s">
        <v>117</v>
      </c>
      <c s="23" t="s">
        <v>118</v>
      </c>
      <c s="18" t="s">
        <v>40</v>
      </c>
      <c s="24" t="s">
        <v>119</v>
      </c>
      <c s="25" t="s">
        <v>95</v>
      </c>
      <c s="26">
        <v>121.903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12.75">
      <c r="A51" s="28" t="s">
        <v>43</v>
      </c>
      <c r="E51" s="29" t="s">
        <v>96</v>
      </c>
    </row>
    <row r="52" spans="1:5" ht="76.5">
      <c r="A52" s="30" t="s">
        <v>45</v>
      </c>
      <c r="E52" s="31" t="s">
        <v>120</v>
      </c>
    </row>
    <row r="53" spans="1:5" ht="63.75">
      <c r="A53" t="s">
        <v>46</v>
      </c>
      <c r="E53" s="29" t="s">
        <v>98</v>
      </c>
    </row>
    <row r="54" spans="1:16" ht="25.5">
      <c r="A54" s="18" t="s">
        <v>38</v>
      </c>
      <c s="23" t="s">
        <v>121</v>
      </c>
      <c s="23" t="s">
        <v>122</v>
      </c>
      <c s="18" t="s">
        <v>40</v>
      </c>
      <c s="24" t="s">
        <v>123</v>
      </c>
      <c s="25" t="s">
        <v>101</v>
      </c>
      <c s="26">
        <v>1621.31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12.75">
      <c r="A55" s="28" t="s">
        <v>43</v>
      </c>
      <c r="E55" s="29" t="s">
        <v>40</v>
      </c>
    </row>
    <row r="56" spans="1:5" ht="12.75">
      <c r="A56" s="30" t="s">
        <v>45</v>
      </c>
      <c r="E56" s="31" t="s">
        <v>124</v>
      </c>
    </row>
    <row r="57" spans="1:5" ht="25.5">
      <c r="A57" t="s">
        <v>46</v>
      </c>
      <c r="E57" s="29" t="s">
        <v>103</v>
      </c>
    </row>
    <row r="58" spans="1:16" ht="25.5">
      <c r="A58" s="18" t="s">
        <v>38</v>
      </c>
      <c s="23" t="s">
        <v>125</v>
      </c>
      <c s="23" t="s">
        <v>126</v>
      </c>
      <c s="18" t="s">
        <v>40</v>
      </c>
      <c s="24" t="s">
        <v>127</v>
      </c>
      <c s="25" t="s">
        <v>128</v>
      </c>
      <c s="26">
        <v>93.1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25.5">
      <c r="A59" s="28" t="s">
        <v>43</v>
      </c>
      <c r="E59" s="29" t="s">
        <v>129</v>
      </c>
    </row>
    <row r="60" spans="1:5" ht="38.25">
      <c r="A60" s="30" t="s">
        <v>45</v>
      </c>
      <c r="E60" s="31" t="s">
        <v>130</v>
      </c>
    </row>
    <row r="61" spans="1:5" ht="63.75">
      <c r="A61" t="s">
        <v>46</v>
      </c>
      <c r="E61" s="29" t="s">
        <v>98</v>
      </c>
    </row>
    <row r="62" spans="1:16" ht="25.5">
      <c r="A62" s="18" t="s">
        <v>38</v>
      </c>
      <c s="23" t="s">
        <v>131</v>
      </c>
      <c s="23" t="s">
        <v>132</v>
      </c>
      <c s="18" t="s">
        <v>40</v>
      </c>
      <c s="24" t="s">
        <v>133</v>
      </c>
      <c s="25" t="s">
        <v>101</v>
      </c>
      <c s="26">
        <v>419.881</v>
      </c>
      <c s="27">
        <v>0</v>
      </c>
      <c s="27">
        <f>ROUND(ROUND(H62,2)*ROUND(G62,3),2)</f>
      </c>
      <c r="O62">
        <f>(I62*21)/100</f>
      </c>
      <c t="s">
        <v>16</v>
      </c>
    </row>
    <row r="63" spans="1:5" ht="12.75">
      <c r="A63" s="28" t="s">
        <v>43</v>
      </c>
      <c r="E63" s="29" t="s">
        <v>40</v>
      </c>
    </row>
    <row r="64" spans="1:5" ht="12.75">
      <c r="A64" s="30" t="s">
        <v>45</v>
      </c>
      <c r="E64" s="31" t="s">
        <v>134</v>
      </c>
    </row>
    <row r="65" spans="1:5" ht="25.5">
      <c r="A65" t="s">
        <v>46</v>
      </c>
      <c r="E65" s="29" t="s">
        <v>103</v>
      </c>
    </row>
    <row r="66" spans="1:16" ht="12.75">
      <c r="A66" s="18" t="s">
        <v>38</v>
      </c>
      <c s="23" t="s">
        <v>135</v>
      </c>
      <c s="23" t="s">
        <v>136</v>
      </c>
      <c s="18" t="s">
        <v>40</v>
      </c>
      <c s="24" t="s">
        <v>137</v>
      </c>
      <c s="25" t="s">
        <v>95</v>
      </c>
      <c s="26">
        <v>8.75</v>
      </c>
      <c s="27">
        <v>0</v>
      </c>
      <c s="27">
        <f>ROUND(ROUND(H66,2)*ROUND(G66,3),2)</f>
      </c>
      <c r="O66">
        <f>(I66*21)/100</f>
      </c>
      <c t="s">
        <v>16</v>
      </c>
    </row>
    <row r="67" spans="1:5" ht="25.5">
      <c r="A67" s="28" t="s">
        <v>43</v>
      </c>
      <c r="E67" s="29" t="s">
        <v>138</v>
      </c>
    </row>
    <row r="68" spans="1:5" ht="25.5">
      <c r="A68" s="30" t="s">
        <v>45</v>
      </c>
      <c r="E68" s="31" t="s">
        <v>139</v>
      </c>
    </row>
    <row r="69" spans="1:5" ht="25.5">
      <c r="A69" t="s">
        <v>46</v>
      </c>
      <c r="E69" s="29" t="s">
        <v>140</v>
      </c>
    </row>
    <row r="70" spans="1:16" ht="12.75">
      <c r="A70" s="18" t="s">
        <v>38</v>
      </c>
      <c s="23" t="s">
        <v>141</v>
      </c>
      <c s="23" t="s">
        <v>142</v>
      </c>
      <c s="18" t="s">
        <v>40</v>
      </c>
      <c s="24" t="s">
        <v>143</v>
      </c>
      <c s="25" t="s">
        <v>95</v>
      </c>
      <c s="26">
        <v>145.826</v>
      </c>
      <c s="27">
        <v>0</v>
      </c>
      <c s="27">
        <f>ROUND(ROUND(H70,2)*ROUND(G70,3),2)</f>
      </c>
      <c r="O70">
        <f>(I70*21)/100</f>
      </c>
      <c t="s">
        <v>16</v>
      </c>
    </row>
    <row r="71" spans="1:5" ht="12.75">
      <c r="A71" s="28" t="s">
        <v>43</v>
      </c>
      <c r="E71" s="29" t="s">
        <v>96</v>
      </c>
    </row>
    <row r="72" spans="1:5" ht="102">
      <c r="A72" s="30" t="s">
        <v>45</v>
      </c>
      <c r="E72" s="31" t="s">
        <v>144</v>
      </c>
    </row>
    <row r="73" spans="1:5" ht="369.75">
      <c r="A73" t="s">
        <v>46</v>
      </c>
      <c r="E73" s="29" t="s">
        <v>145</v>
      </c>
    </row>
    <row r="74" spans="1:16" ht="12.75">
      <c r="A74" s="18" t="s">
        <v>38</v>
      </c>
      <c s="23" t="s">
        <v>146</v>
      </c>
      <c s="23" t="s">
        <v>147</v>
      </c>
      <c s="18" t="s">
        <v>40</v>
      </c>
      <c s="24" t="s">
        <v>148</v>
      </c>
      <c s="25" t="s">
        <v>149</v>
      </c>
      <c s="26">
        <v>1020.782</v>
      </c>
      <c s="27">
        <v>0</v>
      </c>
      <c s="27">
        <f>ROUND(ROUND(H74,2)*ROUND(G74,3),2)</f>
      </c>
      <c r="O74">
        <f>(I74*21)/100</f>
      </c>
      <c t="s">
        <v>16</v>
      </c>
    </row>
    <row r="75" spans="1:5" ht="12.75">
      <c r="A75" s="28" t="s">
        <v>43</v>
      </c>
      <c r="E75" s="29" t="s">
        <v>40</v>
      </c>
    </row>
    <row r="76" spans="1:5" ht="12.75">
      <c r="A76" s="30" t="s">
        <v>45</v>
      </c>
      <c r="E76" s="31" t="s">
        <v>150</v>
      </c>
    </row>
    <row r="77" spans="1:5" ht="25.5">
      <c r="A77" t="s">
        <v>46</v>
      </c>
      <c r="E77" s="29" t="s">
        <v>151</v>
      </c>
    </row>
    <row r="78" spans="1:16" ht="12.75">
      <c r="A78" s="18" t="s">
        <v>38</v>
      </c>
      <c s="23" t="s">
        <v>152</v>
      </c>
      <c s="23" t="s">
        <v>153</v>
      </c>
      <c s="18" t="s">
        <v>40</v>
      </c>
      <c s="24" t="s">
        <v>154</v>
      </c>
      <c s="25" t="s">
        <v>95</v>
      </c>
      <c s="26">
        <v>145.826</v>
      </c>
      <c s="27">
        <v>0</v>
      </c>
      <c s="27">
        <f>ROUND(ROUND(H78,2)*ROUND(G78,3),2)</f>
      </c>
      <c r="O78">
        <f>(I78*21)/100</f>
      </c>
      <c t="s">
        <v>16</v>
      </c>
    </row>
    <row r="79" spans="1:5" ht="12.75">
      <c r="A79" s="28" t="s">
        <v>43</v>
      </c>
      <c r="E79" s="29" t="s">
        <v>40</v>
      </c>
    </row>
    <row r="80" spans="1:5" ht="12.75">
      <c r="A80" s="30" t="s">
        <v>45</v>
      </c>
      <c r="E80" s="31" t="s">
        <v>155</v>
      </c>
    </row>
    <row r="81" spans="1:5" ht="191.25">
      <c r="A81" t="s">
        <v>46</v>
      </c>
      <c r="E81" s="29" t="s">
        <v>156</v>
      </c>
    </row>
    <row r="82" spans="1:16" ht="12.75">
      <c r="A82" s="18" t="s">
        <v>38</v>
      </c>
      <c s="23" t="s">
        <v>157</v>
      </c>
      <c s="23" t="s">
        <v>158</v>
      </c>
      <c s="18" t="s">
        <v>40</v>
      </c>
      <c s="24" t="s">
        <v>159</v>
      </c>
      <c s="25" t="s">
        <v>95</v>
      </c>
      <c s="26">
        <v>10.125</v>
      </c>
      <c s="27">
        <v>0</v>
      </c>
      <c s="27">
        <f>ROUND(ROUND(H82,2)*ROUND(G82,3),2)</f>
      </c>
      <c r="O82">
        <f>(I82*21)/100</f>
      </c>
      <c t="s">
        <v>16</v>
      </c>
    </row>
    <row r="83" spans="1:5" ht="12.75">
      <c r="A83" s="28" t="s">
        <v>43</v>
      </c>
      <c r="E83" s="29" t="s">
        <v>40</v>
      </c>
    </row>
    <row r="84" spans="1:5" ht="12.75">
      <c r="A84" s="30" t="s">
        <v>45</v>
      </c>
      <c r="E84" s="31" t="s">
        <v>160</v>
      </c>
    </row>
    <row r="85" spans="1:5" ht="229.5">
      <c r="A85" t="s">
        <v>46</v>
      </c>
      <c r="E85" s="29" t="s">
        <v>161</v>
      </c>
    </row>
    <row r="86" spans="1:16" ht="12.75">
      <c r="A86" s="18" t="s">
        <v>38</v>
      </c>
      <c s="23" t="s">
        <v>162</v>
      </c>
      <c s="23" t="s">
        <v>163</v>
      </c>
      <c s="18" t="s">
        <v>40</v>
      </c>
      <c s="24" t="s">
        <v>164</v>
      </c>
      <c s="25" t="s">
        <v>165</v>
      </c>
      <c s="26">
        <v>863.9</v>
      </c>
      <c s="27">
        <v>0</v>
      </c>
      <c s="27">
        <f>ROUND(ROUND(H86,2)*ROUND(G86,3),2)</f>
      </c>
      <c r="O86">
        <f>(I86*21)/100</f>
      </c>
      <c t="s">
        <v>16</v>
      </c>
    </row>
    <row r="87" spans="1:5" ht="12.75">
      <c r="A87" s="28" t="s">
        <v>43</v>
      </c>
      <c r="E87" s="29" t="s">
        <v>96</v>
      </c>
    </row>
    <row r="88" spans="1:5" ht="12.75">
      <c r="A88" s="30" t="s">
        <v>45</v>
      </c>
      <c r="E88" s="31" t="s">
        <v>166</v>
      </c>
    </row>
    <row r="89" spans="1:5" ht="25.5">
      <c r="A89" t="s">
        <v>46</v>
      </c>
      <c r="E89" s="29" t="s">
        <v>167</v>
      </c>
    </row>
    <row r="90" spans="1:18" ht="12.75" customHeight="1">
      <c r="A90" s="5" t="s">
        <v>36</v>
      </c>
      <c s="5"/>
      <c s="35" t="s">
        <v>28</v>
      </c>
      <c s="5"/>
      <c s="21" t="s">
        <v>168</v>
      </c>
      <c s="5"/>
      <c s="5"/>
      <c s="5"/>
      <c s="36">
        <f>0+Q90</f>
      </c>
      <c r="O90">
        <f>0+R90</f>
      </c>
      <c r="Q90">
        <f>0+I91+I95+I99+I103+I107+I111+I115+I119+I123+I127+I131</f>
      </c>
      <c>
        <f>0+O91+O95+O99+O103+O107+O111+O115+O119+O123+O127+O131</f>
      </c>
    </row>
    <row r="91" spans="1:16" ht="12.75">
      <c r="A91" s="18" t="s">
        <v>38</v>
      </c>
      <c s="23" t="s">
        <v>169</v>
      </c>
      <c s="23" t="s">
        <v>170</v>
      </c>
      <c s="18" t="s">
        <v>40</v>
      </c>
      <c s="24" t="s">
        <v>171</v>
      </c>
      <c s="25" t="s">
        <v>165</v>
      </c>
      <c s="26">
        <v>200.3</v>
      </c>
      <c s="27">
        <v>0</v>
      </c>
      <c s="27">
        <f>ROUND(ROUND(H91,2)*ROUND(G91,3),2)</f>
      </c>
      <c r="O91">
        <f>(I91*21)/100</f>
      </c>
      <c t="s">
        <v>16</v>
      </c>
    </row>
    <row r="92" spans="1:5" ht="12.75">
      <c r="A92" s="28" t="s">
        <v>43</v>
      </c>
      <c r="E92" s="29" t="s">
        <v>96</v>
      </c>
    </row>
    <row r="93" spans="1:5" ht="12.75">
      <c r="A93" s="30" t="s">
        <v>45</v>
      </c>
      <c r="E93" s="31" t="s">
        <v>172</v>
      </c>
    </row>
    <row r="94" spans="1:5" ht="127.5">
      <c r="A94" t="s">
        <v>46</v>
      </c>
      <c r="E94" s="29" t="s">
        <v>173</v>
      </c>
    </row>
    <row r="95" spans="1:16" ht="12.75">
      <c r="A95" s="18" t="s">
        <v>38</v>
      </c>
      <c s="23" t="s">
        <v>174</v>
      </c>
      <c s="23" t="s">
        <v>175</v>
      </c>
      <c s="18" t="s">
        <v>40</v>
      </c>
      <c s="24" t="s">
        <v>176</v>
      </c>
      <c s="25" t="s">
        <v>165</v>
      </c>
      <c s="26">
        <v>200.2</v>
      </c>
      <c s="27">
        <v>0</v>
      </c>
      <c s="27">
        <f>ROUND(ROUND(H95,2)*ROUND(G95,3),2)</f>
      </c>
      <c r="O95">
        <f>(I95*21)/100</f>
      </c>
      <c t="s">
        <v>16</v>
      </c>
    </row>
    <row r="96" spans="1:5" ht="12.75">
      <c r="A96" s="28" t="s">
        <v>43</v>
      </c>
      <c r="E96" s="29" t="s">
        <v>96</v>
      </c>
    </row>
    <row r="97" spans="1:5" ht="12.75">
      <c r="A97" s="30" t="s">
        <v>45</v>
      </c>
      <c r="E97" s="31" t="s">
        <v>177</v>
      </c>
    </row>
    <row r="98" spans="1:5" ht="51">
      <c r="A98" t="s">
        <v>46</v>
      </c>
      <c r="E98" s="29" t="s">
        <v>178</v>
      </c>
    </row>
    <row r="99" spans="1:16" ht="12.75">
      <c r="A99" s="18" t="s">
        <v>38</v>
      </c>
      <c s="23" t="s">
        <v>179</v>
      </c>
      <c s="23" t="s">
        <v>180</v>
      </c>
      <c s="18" t="s">
        <v>40</v>
      </c>
      <c s="24" t="s">
        <v>181</v>
      </c>
      <c s="25" t="s">
        <v>165</v>
      </c>
      <c s="26">
        <v>663.6</v>
      </c>
      <c s="27">
        <v>0</v>
      </c>
      <c s="27">
        <f>ROUND(ROUND(H99,2)*ROUND(G99,3),2)</f>
      </c>
      <c r="O99">
        <f>(I99*21)/100</f>
      </c>
      <c t="s">
        <v>16</v>
      </c>
    </row>
    <row r="100" spans="1:5" ht="12.75">
      <c r="A100" s="28" t="s">
        <v>43</v>
      </c>
      <c r="E100" s="29" t="s">
        <v>96</v>
      </c>
    </row>
    <row r="101" spans="1:5" ht="12.75">
      <c r="A101" s="30" t="s">
        <v>45</v>
      </c>
      <c r="E101" s="31" t="s">
        <v>182</v>
      </c>
    </row>
    <row r="102" spans="1:5" ht="51">
      <c r="A102" t="s">
        <v>46</v>
      </c>
      <c r="E102" s="29" t="s">
        <v>178</v>
      </c>
    </row>
    <row r="103" spans="1:16" ht="12.75">
      <c r="A103" s="18" t="s">
        <v>38</v>
      </c>
      <c s="23" t="s">
        <v>183</v>
      </c>
      <c s="23" t="s">
        <v>184</v>
      </c>
      <c s="18" t="s">
        <v>40</v>
      </c>
      <c s="24" t="s">
        <v>185</v>
      </c>
      <c s="25" t="s">
        <v>165</v>
      </c>
      <c s="26">
        <v>615.1</v>
      </c>
      <c s="27">
        <v>0</v>
      </c>
      <c s="27">
        <f>ROUND(ROUND(H103,2)*ROUND(G103,3),2)</f>
      </c>
      <c r="O103">
        <f>(I103*21)/100</f>
      </c>
      <c t="s">
        <v>16</v>
      </c>
    </row>
    <row r="104" spans="1:5" ht="25.5">
      <c r="A104" s="28" t="s">
        <v>43</v>
      </c>
      <c r="E104" s="29" t="s">
        <v>186</v>
      </c>
    </row>
    <row r="105" spans="1:5" ht="12.75">
      <c r="A105" s="30" t="s">
        <v>45</v>
      </c>
      <c r="E105" s="31" t="s">
        <v>187</v>
      </c>
    </row>
    <row r="106" spans="1:5" ht="153">
      <c r="A106" t="s">
        <v>46</v>
      </c>
      <c r="E106" s="29" t="s">
        <v>188</v>
      </c>
    </row>
    <row r="107" spans="1:16" ht="12.75">
      <c r="A107" s="18" t="s">
        <v>38</v>
      </c>
      <c s="23" t="s">
        <v>189</v>
      </c>
      <c s="23" t="s">
        <v>190</v>
      </c>
      <c s="18" t="s">
        <v>40</v>
      </c>
      <c s="24" t="s">
        <v>191</v>
      </c>
      <c s="25" t="s">
        <v>165</v>
      </c>
      <c s="26">
        <v>193.3</v>
      </c>
      <c s="27">
        <v>0</v>
      </c>
      <c s="27">
        <f>ROUND(ROUND(H107,2)*ROUND(G107,3),2)</f>
      </c>
      <c r="O107">
        <f>(I107*21)/100</f>
      </c>
      <c t="s">
        <v>16</v>
      </c>
    </row>
    <row r="108" spans="1:5" ht="25.5">
      <c r="A108" s="28" t="s">
        <v>43</v>
      </c>
      <c r="E108" s="29" t="s">
        <v>192</v>
      </c>
    </row>
    <row r="109" spans="1:5" ht="12.75">
      <c r="A109" s="30" t="s">
        <v>45</v>
      </c>
      <c r="E109" s="31" t="s">
        <v>193</v>
      </c>
    </row>
    <row r="110" spans="1:5" ht="153">
      <c r="A110" t="s">
        <v>46</v>
      </c>
      <c r="E110" s="29" t="s">
        <v>188</v>
      </c>
    </row>
    <row r="111" spans="1:16" ht="12.75">
      <c r="A111" s="18" t="s">
        <v>38</v>
      </c>
      <c s="23" t="s">
        <v>194</v>
      </c>
      <c s="23" t="s">
        <v>195</v>
      </c>
      <c s="18" t="s">
        <v>40</v>
      </c>
      <c s="24" t="s">
        <v>196</v>
      </c>
      <c s="25" t="s">
        <v>165</v>
      </c>
      <c s="26">
        <v>15.2</v>
      </c>
      <c s="27">
        <v>0</v>
      </c>
      <c s="27">
        <f>ROUND(ROUND(H111,2)*ROUND(G111,3),2)</f>
      </c>
      <c r="O111">
        <f>(I111*21)/100</f>
      </c>
      <c t="s">
        <v>16</v>
      </c>
    </row>
    <row r="112" spans="1:5" ht="38.25">
      <c r="A112" s="28" t="s">
        <v>43</v>
      </c>
      <c r="E112" s="29" t="s">
        <v>197</v>
      </c>
    </row>
    <row r="113" spans="1:5" ht="12.75">
      <c r="A113" s="30" t="s">
        <v>45</v>
      </c>
      <c r="E113" s="31" t="s">
        <v>198</v>
      </c>
    </row>
    <row r="114" spans="1:5" ht="153">
      <c r="A114" t="s">
        <v>46</v>
      </c>
      <c r="E114" s="29" t="s">
        <v>188</v>
      </c>
    </row>
    <row r="115" spans="1:16" ht="25.5">
      <c r="A115" s="18" t="s">
        <v>38</v>
      </c>
      <c s="23" t="s">
        <v>199</v>
      </c>
      <c s="23" t="s">
        <v>200</v>
      </c>
      <c s="18" t="s">
        <v>40</v>
      </c>
      <c s="24" t="s">
        <v>201</v>
      </c>
      <c s="25" t="s">
        <v>165</v>
      </c>
      <c s="26">
        <v>3.7</v>
      </c>
      <c s="27">
        <v>0</v>
      </c>
      <c s="27">
        <f>ROUND(ROUND(H115,2)*ROUND(G115,3),2)</f>
      </c>
      <c r="O115">
        <f>(I115*21)/100</f>
      </c>
      <c t="s">
        <v>16</v>
      </c>
    </row>
    <row r="116" spans="1:5" ht="25.5">
      <c r="A116" s="28" t="s">
        <v>43</v>
      </c>
      <c r="E116" s="29" t="s">
        <v>202</v>
      </c>
    </row>
    <row r="117" spans="1:5" ht="12.75">
      <c r="A117" s="30" t="s">
        <v>45</v>
      </c>
      <c r="E117" s="31" t="s">
        <v>203</v>
      </c>
    </row>
    <row r="118" spans="1:5" ht="153">
      <c r="A118" t="s">
        <v>46</v>
      </c>
      <c r="E118" s="29" t="s">
        <v>188</v>
      </c>
    </row>
    <row r="119" spans="1:16" ht="25.5">
      <c r="A119" s="18" t="s">
        <v>38</v>
      </c>
      <c s="23" t="s">
        <v>204</v>
      </c>
      <c s="23" t="s">
        <v>205</v>
      </c>
      <c s="18" t="s">
        <v>40</v>
      </c>
      <c s="24" t="s">
        <v>206</v>
      </c>
      <c s="25" t="s">
        <v>165</v>
      </c>
      <c s="26">
        <v>33.3</v>
      </c>
      <c s="27">
        <v>0</v>
      </c>
      <c s="27">
        <f>ROUND(ROUND(H119,2)*ROUND(G119,3),2)</f>
      </c>
      <c r="O119">
        <f>(I119*21)/100</f>
      </c>
      <c t="s">
        <v>16</v>
      </c>
    </row>
    <row r="120" spans="1:5" ht="25.5">
      <c r="A120" s="28" t="s">
        <v>43</v>
      </c>
      <c r="E120" s="29" t="s">
        <v>207</v>
      </c>
    </row>
    <row r="121" spans="1:5" ht="12.75">
      <c r="A121" s="30" t="s">
        <v>45</v>
      </c>
      <c r="E121" s="31" t="s">
        <v>208</v>
      </c>
    </row>
    <row r="122" spans="1:5" ht="153">
      <c r="A122" t="s">
        <v>46</v>
      </c>
      <c r="E122" s="29" t="s">
        <v>188</v>
      </c>
    </row>
    <row r="123" spans="1:16" ht="25.5">
      <c r="A123" s="18" t="s">
        <v>38</v>
      </c>
      <c s="23" t="s">
        <v>209</v>
      </c>
      <c s="23" t="s">
        <v>210</v>
      </c>
      <c s="18" t="s">
        <v>40</v>
      </c>
      <c s="24" t="s">
        <v>211</v>
      </c>
      <c s="25" t="s">
        <v>165</v>
      </c>
      <c s="26">
        <v>3.3</v>
      </c>
      <c s="27">
        <v>0</v>
      </c>
      <c s="27">
        <f>ROUND(ROUND(H123,2)*ROUND(G123,3),2)</f>
      </c>
      <c r="O123">
        <f>(I123*21)/100</f>
      </c>
      <c t="s">
        <v>16</v>
      </c>
    </row>
    <row r="124" spans="1:5" ht="25.5">
      <c r="A124" s="28" t="s">
        <v>43</v>
      </c>
      <c r="E124" s="29" t="s">
        <v>212</v>
      </c>
    </row>
    <row r="125" spans="1:5" ht="12.75">
      <c r="A125" s="30" t="s">
        <v>45</v>
      </c>
      <c r="E125" s="31" t="s">
        <v>213</v>
      </c>
    </row>
    <row r="126" spans="1:5" ht="153">
      <c r="A126" t="s">
        <v>46</v>
      </c>
      <c r="E126" s="29" t="s">
        <v>188</v>
      </c>
    </row>
    <row r="127" spans="1:16" ht="12.75">
      <c r="A127" s="18" t="s">
        <v>38</v>
      </c>
      <c s="23" t="s">
        <v>214</v>
      </c>
      <c s="23" t="s">
        <v>215</v>
      </c>
      <c s="18" t="s">
        <v>40</v>
      </c>
      <c s="24" t="s">
        <v>216</v>
      </c>
      <c s="25" t="s">
        <v>165</v>
      </c>
      <c s="26">
        <v>2.6</v>
      </c>
      <c s="27">
        <v>0</v>
      </c>
      <c s="27">
        <f>ROUND(ROUND(H127,2)*ROUND(G127,3),2)</f>
      </c>
      <c r="O127">
        <f>(I127*21)/100</f>
      </c>
      <c t="s">
        <v>16</v>
      </c>
    </row>
    <row r="128" spans="1:5" ht="12.75">
      <c r="A128" s="28" t="s">
        <v>43</v>
      </c>
      <c r="E128" s="29" t="s">
        <v>96</v>
      </c>
    </row>
    <row r="129" spans="1:5" ht="12.75">
      <c r="A129" s="30" t="s">
        <v>45</v>
      </c>
      <c r="E129" s="31" t="s">
        <v>217</v>
      </c>
    </row>
    <row r="130" spans="1:5" ht="89.25">
      <c r="A130" t="s">
        <v>46</v>
      </c>
      <c r="E130" s="29" t="s">
        <v>218</v>
      </c>
    </row>
    <row r="131" spans="1:16" ht="12.75">
      <c r="A131" s="18" t="s">
        <v>38</v>
      </c>
      <c s="23" t="s">
        <v>219</v>
      </c>
      <c s="23" t="s">
        <v>220</v>
      </c>
      <c s="18" t="s">
        <v>40</v>
      </c>
      <c s="24" t="s">
        <v>221</v>
      </c>
      <c s="25" t="s">
        <v>165</v>
      </c>
      <c s="26">
        <v>4.3</v>
      </c>
      <c s="27">
        <v>0</v>
      </c>
      <c s="27">
        <f>ROUND(ROUND(H131,2)*ROUND(G131,3),2)</f>
      </c>
      <c r="O131">
        <f>(I131*21)/100</f>
      </c>
      <c t="s">
        <v>16</v>
      </c>
    </row>
    <row r="132" spans="1:5" ht="12.75">
      <c r="A132" s="28" t="s">
        <v>43</v>
      </c>
      <c r="E132" s="29" t="s">
        <v>222</v>
      </c>
    </row>
    <row r="133" spans="1:5" ht="12.75">
      <c r="A133" s="30" t="s">
        <v>45</v>
      </c>
      <c r="E133" s="31" t="s">
        <v>223</v>
      </c>
    </row>
    <row r="134" spans="1:5" ht="89.25">
      <c r="A134" t="s">
        <v>46</v>
      </c>
      <c r="E134" s="29" t="s">
        <v>218</v>
      </c>
    </row>
    <row r="135" spans="1:18" ht="12.75" customHeight="1">
      <c r="A135" s="5" t="s">
        <v>36</v>
      </c>
      <c s="5"/>
      <c s="35" t="s">
        <v>73</v>
      </c>
      <c s="5"/>
      <c s="21" t="s">
        <v>224</v>
      </c>
      <c s="5"/>
      <c s="5"/>
      <c s="5"/>
      <c s="36">
        <f>0+Q135</f>
      </c>
      <c r="O135">
        <f>0+R135</f>
      </c>
      <c r="Q135">
        <f>0+I136</f>
      </c>
      <c>
        <f>0+O136</f>
      </c>
    </row>
    <row r="136" spans="1:16" ht="12.75">
      <c r="A136" s="18" t="s">
        <v>38</v>
      </c>
      <c s="23" t="s">
        <v>225</v>
      </c>
      <c s="23" t="s">
        <v>226</v>
      </c>
      <c s="18" t="s">
        <v>40</v>
      </c>
      <c s="24" t="s">
        <v>227</v>
      </c>
      <c s="25" t="s">
        <v>165</v>
      </c>
      <c s="26">
        <v>77.08</v>
      </c>
      <c s="27">
        <v>0</v>
      </c>
      <c s="27">
        <f>ROUND(ROUND(H136,2)*ROUND(G136,3),2)</f>
      </c>
      <c r="O136">
        <f>(I136*21)/100</f>
      </c>
      <c t="s">
        <v>16</v>
      </c>
    </row>
    <row r="137" spans="1:5" ht="25.5">
      <c r="A137" s="28" t="s">
        <v>43</v>
      </c>
      <c r="E137" s="29" t="s">
        <v>228</v>
      </c>
    </row>
    <row r="138" spans="1:5" ht="12.75">
      <c r="A138" s="30" t="s">
        <v>45</v>
      </c>
      <c r="E138" s="31" t="s">
        <v>229</v>
      </c>
    </row>
    <row r="139" spans="1:5" ht="191.25">
      <c r="A139" t="s">
        <v>46</v>
      </c>
      <c r="E139" s="29" t="s">
        <v>230</v>
      </c>
    </row>
    <row r="140" spans="1:18" ht="12.75" customHeight="1">
      <c r="A140" s="5" t="s">
        <v>36</v>
      </c>
      <c s="5"/>
      <c s="35" t="s">
        <v>107</v>
      </c>
      <c s="5"/>
      <c s="21" t="s">
        <v>231</v>
      </c>
      <c s="5"/>
      <c s="5"/>
      <c s="5"/>
      <c s="36">
        <f>0+Q140</f>
      </c>
      <c r="O140">
        <f>0+R140</f>
      </c>
      <c r="Q140">
        <f>0+I141+I145</f>
      </c>
      <c>
        <f>0+O141+O145</f>
      </c>
    </row>
    <row r="141" spans="1:16" ht="12.75">
      <c r="A141" s="18" t="s">
        <v>38</v>
      </c>
      <c s="23" t="s">
        <v>232</v>
      </c>
      <c s="23" t="s">
        <v>233</v>
      </c>
      <c s="18" t="s">
        <v>40</v>
      </c>
      <c s="24" t="s">
        <v>234</v>
      </c>
      <c s="25" t="s">
        <v>90</v>
      </c>
      <c s="26">
        <v>4</v>
      </c>
      <c s="27">
        <v>0</v>
      </c>
      <c s="27">
        <f>ROUND(ROUND(H141,2)*ROUND(G141,3),2)</f>
      </c>
      <c r="O141">
        <f>(I141*21)/100</f>
      </c>
      <c t="s">
        <v>16</v>
      </c>
    </row>
    <row r="142" spans="1:5" ht="12.75">
      <c r="A142" s="28" t="s">
        <v>43</v>
      </c>
      <c r="E142" s="29" t="s">
        <v>235</v>
      </c>
    </row>
    <row r="143" spans="1:5" ht="12.75">
      <c r="A143" s="30" t="s">
        <v>45</v>
      </c>
      <c r="E143" s="31" t="s">
        <v>40</v>
      </c>
    </row>
    <row r="144" spans="1:5" ht="25.5">
      <c r="A144" t="s">
        <v>46</v>
      </c>
      <c r="E144" s="29" t="s">
        <v>236</v>
      </c>
    </row>
    <row r="145" spans="1:16" ht="12.75">
      <c r="A145" s="18" t="s">
        <v>38</v>
      </c>
      <c s="23" t="s">
        <v>237</v>
      </c>
      <c s="23" t="s">
        <v>238</v>
      </c>
      <c s="18" t="s">
        <v>40</v>
      </c>
      <c s="24" t="s">
        <v>239</v>
      </c>
      <c s="25" t="s">
        <v>90</v>
      </c>
      <c s="26">
        <v>2</v>
      </c>
      <c s="27">
        <v>0</v>
      </c>
      <c s="27">
        <f>ROUND(ROUND(H145,2)*ROUND(G145,3),2)</f>
      </c>
      <c r="O145">
        <f>(I145*21)/100</f>
      </c>
      <c t="s">
        <v>16</v>
      </c>
    </row>
    <row r="146" spans="1:5" ht="12.75">
      <c r="A146" s="28" t="s">
        <v>43</v>
      </c>
      <c r="E146" s="29" t="s">
        <v>240</v>
      </c>
    </row>
    <row r="147" spans="1:5" ht="12.75">
      <c r="A147" s="30" t="s">
        <v>45</v>
      </c>
      <c r="E147" s="31" t="s">
        <v>40</v>
      </c>
    </row>
    <row r="148" spans="1:5" ht="25.5">
      <c r="A148" t="s">
        <v>46</v>
      </c>
      <c r="E148" s="29" t="s">
        <v>236</v>
      </c>
    </row>
    <row r="149" spans="1:18" ht="12.75" customHeight="1">
      <c r="A149" s="5" t="s">
        <v>36</v>
      </c>
      <c s="5"/>
      <c s="35" t="s">
        <v>33</v>
      </c>
      <c s="5"/>
      <c s="21" t="s">
        <v>241</v>
      </c>
      <c s="5"/>
      <c s="5"/>
      <c s="5"/>
      <c s="36">
        <f>0+Q149</f>
      </c>
      <c r="O149">
        <f>0+R149</f>
      </c>
      <c r="Q149">
        <f>0+I150+I154+I158+I162</f>
      </c>
      <c>
        <f>0+O150+O154+O158+O162</f>
      </c>
    </row>
    <row r="150" spans="1:16" ht="12.75">
      <c r="A150" s="18" t="s">
        <v>38</v>
      </c>
      <c s="23" t="s">
        <v>242</v>
      </c>
      <c s="23" t="s">
        <v>243</v>
      </c>
      <c s="18" t="s">
        <v>40</v>
      </c>
      <c s="24" t="s">
        <v>244</v>
      </c>
      <c s="25" t="s">
        <v>128</v>
      </c>
      <c s="26">
        <v>10</v>
      </c>
      <c s="27">
        <v>0</v>
      </c>
      <c s="27">
        <f>ROUND(ROUND(H150,2)*ROUND(G150,3),2)</f>
      </c>
      <c r="O150">
        <f>(I150*21)/100</f>
      </c>
      <c t="s">
        <v>16</v>
      </c>
    </row>
    <row r="151" spans="1:5" ht="25.5">
      <c r="A151" s="28" t="s">
        <v>43</v>
      </c>
      <c r="E151" s="29" t="s">
        <v>138</v>
      </c>
    </row>
    <row r="152" spans="1:5" ht="12.75">
      <c r="A152" s="30" t="s">
        <v>45</v>
      </c>
      <c r="E152" s="31" t="s">
        <v>245</v>
      </c>
    </row>
    <row r="153" spans="1:5" ht="38.25">
      <c r="A153" t="s">
        <v>46</v>
      </c>
      <c r="E153" s="29" t="s">
        <v>246</v>
      </c>
    </row>
    <row r="154" spans="1:16" ht="12.75">
      <c r="A154" s="18" t="s">
        <v>38</v>
      </c>
      <c s="23" t="s">
        <v>247</v>
      </c>
      <c s="23" t="s">
        <v>248</v>
      </c>
      <c s="18" t="s">
        <v>40</v>
      </c>
      <c s="24" t="s">
        <v>249</v>
      </c>
      <c s="25" t="s">
        <v>128</v>
      </c>
      <c s="26">
        <v>333</v>
      </c>
      <c s="27">
        <v>0</v>
      </c>
      <c s="27">
        <f>ROUND(ROUND(H154,2)*ROUND(G154,3),2)</f>
      </c>
      <c r="O154">
        <f>(I154*21)/100</f>
      </c>
      <c t="s">
        <v>16</v>
      </c>
    </row>
    <row r="155" spans="1:5" ht="25.5">
      <c r="A155" s="28" t="s">
        <v>43</v>
      </c>
      <c r="E155" s="29" t="s">
        <v>250</v>
      </c>
    </row>
    <row r="156" spans="1:5" ht="12.75">
      <c r="A156" s="30" t="s">
        <v>45</v>
      </c>
      <c r="E156" s="31" t="s">
        <v>251</v>
      </c>
    </row>
    <row r="157" spans="1:5" ht="51">
      <c r="A157" t="s">
        <v>46</v>
      </c>
      <c r="E157" s="29" t="s">
        <v>252</v>
      </c>
    </row>
    <row r="158" spans="1:16" ht="12.75">
      <c r="A158" s="18" t="s">
        <v>38</v>
      </c>
      <c s="23" t="s">
        <v>253</v>
      </c>
      <c s="23" t="s">
        <v>254</v>
      </c>
      <c s="18" t="s">
        <v>61</v>
      </c>
      <c s="24" t="s">
        <v>255</v>
      </c>
      <c s="25" t="s">
        <v>90</v>
      </c>
      <c s="26">
        <v>1</v>
      </c>
      <c s="27">
        <v>0</v>
      </c>
      <c s="27">
        <f>ROUND(ROUND(H158,2)*ROUND(G158,3),2)</f>
      </c>
      <c r="O158">
        <f>(I158*21)/100</f>
      </c>
      <c t="s">
        <v>16</v>
      </c>
    </row>
    <row r="159" spans="1:5" ht="25.5">
      <c r="A159" s="28" t="s">
        <v>43</v>
      </c>
      <c r="E159" s="29" t="s">
        <v>256</v>
      </c>
    </row>
    <row r="160" spans="1:5" ht="12.75">
      <c r="A160" s="30" t="s">
        <v>45</v>
      </c>
      <c r="E160" s="31" t="s">
        <v>40</v>
      </c>
    </row>
    <row r="161" spans="1:5" ht="89.25">
      <c r="A161" t="s">
        <v>46</v>
      </c>
      <c r="E161" s="29" t="s">
        <v>257</v>
      </c>
    </row>
    <row r="162" spans="1:16" ht="12.75">
      <c r="A162" s="18" t="s">
        <v>38</v>
      </c>
      <c s="23" t="s">
        <v>258</v>
      </c>
      <c s="23" t="s">
        <v>259</v>
      </c>
      <c s="18" t="s">
        <v>40</v>
      </c>
      <c s="24" t="s">
        <v>260</v>
      </c>
      <c s="25" t="s">
        <v>90</v>
      </c>
      <c s="26">
        <v>3</v>
      </c>
      <c s="27">
        <v>0</v>
      </c>
      <c s="27">
        <f>ROUND(ROUND(H162,2)*ROUND(G162,3),2)</f>
      </c>
      <c r="O162">
        <f>(I162*21)/100</f>
      </c>
      <c t="s">
        <v>16</v>
      </c>
    </row>
    <row r="163" spans="1:5" ht="25.5">
      <c r="A163" s="28" t="s">
        <v>43</v>
      </c>
      <c r="E163" s="29" t="s">
        <v>261</v>
      </c>
    </row>
    <row r="164" spans="1:5" ht="12.75">
      <c r="A164" s="30" t="s">
        <v>45</v>
      </c>
      <c r="E164" s="31" t="s">
        <v>40</v>
      </c>
    </row>
    <row r="165" spans="1:5" ht="89.25">
      <c r="A165" t="s">
        <v>46</v>
      </c>
      <c r="E165" s="29" t="s">
        <v>262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0+O8+O21+O70+O115+O120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263</v>
      </c>
      <c s="32">
        <f>0+I8+I21+I70+I115+I120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263</v>
      </c>
      <c s="5"/>
      <c s="14" t="s">
        <v>264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0+I9+I13+I17</f>
      </c>
      <c>
        <f>0+O9+O13+O17</f>
      </c>
    </row>
    <row r="9" spans="1:16" ht="12.75">
      <c r="A9" s="18" t="s">
        <v>38</v>
      </c>
      <c s="23" t="s">
        <v>22</v>
      </c>
      <c s="23" t="s">
        <v>78</v>
      </c>
      <c s="18" t="s">
        <v>16</v>
      </c>
      <c s="24" t="s">
        <v>83</v>
      </c>
      <c s="25" t="s">
        <v>80</v>
      </c>
      <c s="26">
        <v>67.406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40</v>
      </c>
    </row>
    <row r="11" spans="1:5" ht="12.75">
      <c r="A11" s="30" t="s">
        <v>45</v>
      </c>
      <c r="E11" s="31" t="s">
        <v>265</v>
      </c>
    </row>
    <row r="12" spans="1:5" ht="25.5">
      <c r="A12" t="s">
        <v>46</v>
      </c>
      <c r="E12" s="29" t="s">
        <v>82</v>
      </c>
    </row>
    <row r="13" spans="1:16" ht="12.75">
      <c r="A13" s="18" t="s">
        <v>38</v>
      </c>
      <c s="23" t="s">
        <v>16</v>
      </c>
      <c s="23" t="s">
        <v>78</v>
      </c>
      <c s="18" t="s">
        <v>15</v>
      </c>
      <c s="24" t="s">
        <v>85</v>
      </c>
      <c s="25" t="s">
        <v>80</v>
      </c>
      <c s="26">
        <v>34.458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.75">
      <c r="A14" s="28" t="s">
        <v>43</v>
      </c>
      <c r="E14" s="29" t="s">
        <v>40</v>
      </c>
    </row>
    <row r="15" spans="1:5" ht="51">
      <c r="A15" s="30" t="s">
        <v>45</v>
      </c>
      <c r="E15" s="31" t="s">
        <v>266</v>
      </c>
    </row>
    <row r="16" spans="1:5" ht="25.5">
      <c r="A16" t="s">
        <v>46</v>
      </c>
      <c r="E16" s="29" t="s">
        <v>82</v>
      </c>
    </row>
    <row r="17" spans="1:16" ht="12.75">
      <c r="A17" s="18" t="s">
        <v>38</v>
      </c>
      <c s="23" t="s">
        <v>15</v>
      </c>
      <c s="23" t="s">
        <v>78</v>
      </c>
      <c s="18" t="s">
        <v>30</v>
      </c>
      <c s="24" t="s">
        <v>267</v>
      </c>
      <c s="25" t="s">
        <v>80</v>
      </c>
      <c s="26">
        <v>1.166</v>
      </c>
      <c s="27">
        <v>0</v>
      </c>
      <c s="27">
        <f>ROUND(ROUND(H17,2)*ROUND(G17,3),2)</f>
      </c>
      <c r="O17">
        <f>(I17*21)/100</f>
      </c>
      <c t="s">
        <v>16</v>
      </c>
    </row>
    <row r="18" spans="1:5" ht="12.75">
      <c r="A18" s="28" t="s">
        <v>43</v>
      </c>
      <c r="E18" s="29" t="s">
        <v>40</v>
      </c>
    </row>
    <row r="19" spans="1:5" ht="12.75">
      <c r="A19" s="30" t="s">
        <v>45</v>
      </c>
      <c r="E19" s="31" t="s">
        <v>268</v>
      </c>
    </row>
    <row r="20" spans="1:5" ht="25.5">
      <c r="A20" t="s">
        <v>46</v>
      </c>
      <c r="E20" s="29" t="s">
        <v>82</v>
      </c>
    </row>
    <row r="21" spans="1:18" ht="12.75" customHeight="1">
      <c r="A21" s="5" t="s">
        <v>36</v>
      </c>
      <c s="5"/>
      <c s="35" t="s">
        <v>22</v>
      </c>
      <c s="5"/>
      <c s="21" t="s">
        <v>87</v>
      </c>
      <c s="5"/>
      <c s="5"/>
      <c s="5"/>
      <c s="36">
        <f>0+Q21</f>
      </c>
      <c r="O21">
        <f>0+R21</f>
      </c>
      <c r="Q21">
        <f>0+I22+I26+I30+I34+I38+I42+I46+I50+I54+I58+I62+I66</f>
      </c>
      <c>
        <f>0+O22+O26+O30+O34+O38+O42+O46+O50+O54+O58+O62+O66</f>
      </c>
    </row>
    <row r="22" spans="1:16" ht="25.5">
      <c r="A22" s="18" t="s">
        <v>38</v>
      </c>
      <c s="23" t="s">
        <v>26</v>
      </c>
      <c s="23" t="s">
        <v>269</v>
      </c>
      <c s="18" t="s">
        <v>40</v>
      </c>
      <c s="24" t="s">
        <v>270</v>
      </c>
      <c s="25" t="s">
        <v>95</v>
      </c>
      <c s="26">
        <v>0.486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222</v>
      </c>
    </row>
    <row r="24" spans="1:5" ht="12.75">
      <c r="A24" s="30" t="s">
        <v>45</v>
      </c>
      <c r="E24" s="31" t="s">
        <v>271</v>
      </c>
    </row>
    <row r="25" spans="1:5" ht="63.75">
      <c r="A25" t="s">
        <v>46</v>
      </c>
      <c r="E25" s="29" t="s">
        <v>98</v>
      </c>
    </row>
    <row r="26" spans="1:16" ht="25.5">
      <c r="A26" s="18" t="s">
        <v>38</v>
      </c>
      <c s="23" t="s">
        <v>28</v>
      </c>
      <c s="23" t="s">
        <v>272</v>
      </c>
      <c s="18" t="s">
        <v>40</v>
      </c>
      <c s="24" t="s">
        <v>273</v>
      </c>
      <c s="25" t="s">
        <v>101</v>
      </c>
      <c s="26">
        <v>8.165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40</v>
      </c>
    </row>
    <row r="28" spans="1:5" ht="12.75">
      <c r="A28" s="30" t="s">
        <v>45</v>
      </c>
      <c r="E28" s="31" t="s">
        <v>274</v>
      </c>
    </row>
    <row r="29" spans="1:5" ht="25.5">
      <c r="A29" t="s">
        <v>46</v>
      </c>
      <c r="E29" s="29" t="s">
        <v>103</v>
      </c>
    </row>
    <row r="30" spans="1:16" ht="12.75">
      <c r="A30" s="18" t="s">
        <v>38</v>
      </c>
      <c s="23" t="s">
        <v>30</v>
      </c>
      <c s="23" t="s">
        <v>93</v>
      </c>
      <c s="18" t="s">
        <v>40</v>
      </c>
      <c s="24" t="s">
        <v>94</v>
      </c>
      <c s="25" t="s">
        <v>95</v>
      </c>
      <c s="26">
        <v>1.125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96</v>
      </c>
    </row>
    <row r="32" spans="1:5" ht="12.75">
      <c r="A32" s="30" t="s">
        <v>45</v>
      </c>
      <c r="E32" s="31" t="s">
        <v>275</v>
      </c>
    </row>
    <row r="33" spans="1:5" ht="63.75">
      <c r="A33" t="s">
        <v>46</v>
      </c>
      <c r="E33" s="29" t="s">
        <v>98</v>
      </c>
    </row>
    <row r="34" spans="1:16" ht="12.75">
      <c r="A34" s="18" t="s">
        <v>38</v>
      </c>
      <c s="23" t="s">
        <v>73</v>
      </c>
      <c s="23" t="s">
        <v>99</v>
      </c>
      <c s="18" t="s">
        <v>40</v>
      </c>
      <c s="24" t="s">
        <v>100</v>
      </c>
      <c s="25" t="s">
        <v>101</v>
      </c>
      <c s="26">
        <v>18.113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40</v>
      </c>
    </row>
    <row r="36" spans="1:5" ht="12.75">
      <c r="A36" s="30" t="s">
        <v>45</v>
      </c>
      <c r="E36" s="31" t="s">
        <v>276</v>
      </c>
    </row>
    <row r="37" spans="1:5" ht="25.5">
      <c r="A37" t="s">
        <v>46</v>
      </c>
      <c r="E37" s="29" t="s">
        <v>103</v>
      </c>
    </row>
    <row r="38" spans="1:16" ht="12.75">
      <c r="A38" s="18" t="s">
        <v>38</v>
      </c>
      <c s="23" t="s">
        <v>107</v>
      </c>
      <c s="23" t="s">
        <v>111</v>
      </c>
      <c s="18" t="s">
        <v>40</v>
      </c>
      <c s="24" t="s">
        <v>112</v>
      </c>
      <c s="25" t="s">
        <v>95</v>
      </c>
      <c s="26">
        <v>6.915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96</v>
      </c>
    </row>
    <row r="40" spans="1:5" ht="38.25">
      <c r="A40" s="30" t="s">
        <v>45</v>
      </c>
      <c r="E40" s="31" t="s">
        <v>277</v>
      </c>
    </row>
    <row r="41" spans="1:5" ht="63.75">
      <c r="A41" t="s">
        <v>46</v>
      </c>
      <c r="E41" s="29" t="s">
        <v>98</v>
      </c>
    </row>
    <row r="42" spans="1:16" ht="12.75">
      <c r="A42" s="18" t="s">
        <v>38</v>
      </c>
      <c s="23" t="s">
        <v>33</v>
      </c>
      <c s="23" t="s">
        <v>114</v>
      </c>
      <c s="18" t="s">
        <v>40</v>
      </c>
      <c s="24" t="s">
        <v>115</v>
      </c>
      <c s="25" t="s">
        <v>101</v>
      </c>
      <c s="26">
        <v>96.81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40</v>
      </c>
    </row>
    <row r="44" spans="1:5" ht="12.75">
      <c r="A44" s="30" t="s">
        <v>45</v>
      </c>
      <c r="E44" s="31" t="s">
        <v>278</v>
      </c>
    </row>
    <row r="45" spans="1:5" ht="25.5">
      <c r="A45" t="s">
        <v>46</v>
      </c>
      <c r="E45" s="29" t="s">
        <v>103</v>
      </c>
    </row>
    <row r="46" spans="1:16" ht="25.5">
      <c r="A46" s="18" t="s">
        <v>38</v>
      </c>
      <c s="23" t="s">
        <v>35</v>
      </c>
      <c s="23" t="s">
        <v>118</v>
      </c>
      <c s="18" t="s">
        <v>40</v>
      </c>
      <c s="24" t="s">
        <v>119</v>
      </c>
      <c s="25" t="s">
        <v>95</v>
      </c>
      <c s="26">
        <v>35.477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96</v>
      </c>
    </row>
    <row r="48" spans="1:5" ht="76.5">
      <c r="A48" s="30" t="s">
        <v>45</v>
      </c>
      <c r="E48" s="31" t="s">
        <v>279</v>
      </c>
    </row>
    <row r="49" spans="1:5" ht="63.75">
      <c r="A49" t="s">
        <v>46</v>
      </c>
      <c r="E49" s="29" t="s">
        <v>98</v>
      </c>
    </row>
    <row r="50" spans="1:16" ht="25.5">
      <c r="A50" s="18" t="s">
        <v>38</v>
      </c>
      <c s="23" t="s">
        <v>117</v>
      </c>
      <c s="23" t="s">
        <v>122</v>
      </c>
      <c s="18" t="s">
        <v>40</v>
      </c>
      <c s="24" t="s">
        <v>123</v>
      </c>
      <c s="25" t="s">
        <v>101</v>
      </c>
      <c s="26">
        <v>471.844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12.75">
      <c r="A51" s="28" t="s">
        <v>43</v>
      </c>
      <c r="E51" s="29" t="s">
        <v>40</v>
      </c>
    </row>
    <row r="52" spans="1:5" ht="12.75">
      <c r="A52" s="30" t="s">
        <v>45</v>
      </c>
      <c r="E52" s="31" t="s">
        <v>280</v>
      </c>
    </row>
    <row r="53" spans="1:5" ht="25.5">
      <c r="A53" t="s">
        <v>46</v>
      </c>
      <c r="E53" s="29" t="s">
        <v>103</v>
      </c>
    </row>
    <row r="54" spans="1:16" ht="25.5">
      <c r="A54" s="18" t="s">
        <v>38</v>
      </c>
      <c s="23" t="s">
        <v>121</v>
      </c>
      <c s="23" t="s">
        <v>126</v>
      </c>
      <c s="18" t="s">
        <v>40</v>
      </c>
      <c s="24" t="s">
        <v>127</v>
      </c>
      <c s="25" t="s">
        <v>128</v>
      </c>
      <c s="26">
        <v>88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25.5">
      <c r="A55" s="28" t="s">
        <v>43</v>
      </c>
      <c r="E55" s="29" t="s">
        <v>281</v>
      </c>
    </row>
    <row r="56" spans="1:5" ht="38.25">
      <c r="A56" s="30" t="s">
        <v>45</v>
      </c>
      <c r="E56" s="31" t="s">
        <v>282</v>
      </c>
    </row>
    <row r="57" spans="1:5" ht="63.75">
      <c r="A57" t="s">
        <v>46</v>
      </c>
      <c r="E57" s="29" t="s">
        <v>98</v>
      </c>
    </row>
    <row r="58" spans="1:16" ht="25.5">
      <c r="A58" s="18" t="s">
        <v>38</v>
      </c>
      <c s="23" t="s">
        <v>125</v>
      </c>
      <c s="23" t="s">
        <v>132</v>
      </c>
      <c s="18" t="s">
        <v>40</v>
      </c>
      <c s="24" t="s">
        <v>133</v>
      </c>
      <c s="25" t="s">
        <v>101</v>
      </c>
      <c s="26">
        <v>396.88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12.75">
      <c r="A59" s="28" t="s">
        <v>43</v>
      </c>
      <c r="E59" s="29" t="s">
        <v>40</v>
      </c>
    </row>
    <row r="60" spans="1:5" ht="12.75">
      <c r="A60" s="30" t="s">
        <v>45</v>
      </c>
      <c r="E60" s="31" t="s">
        <v>283</v>
      </c>
    </row>
    <row r="61" spans="1:5" ht="25.5">
      <c r="A61" t="s">
        <v>46</v>
      </c>
      <c r="E61" s="29" t="s">
        <v>103</v>
      </c>
    </row>
    <row r="62" spans="1:16" ht="12.75">
      <c r="A62" s="18" t="s">
        <v>38</v>
      </c>
      <c s="23" t="s">
        <v>131</v>
      </c>
      <c s="23" t="s">
        <v>136</v>
      </c>
      <c s="18" t="s">
        <v>40</v>
      </c>
      <c s="24" t="s">
        <v>137</v>
      </c>
      <c s="25" t="s">
        <v>95</v>
      </c>
      <c s="26">
        <v>1.1</v>
      </c>
      <c s="27">
        <v>0</v>
      </c>
      <c s="27">
        <f>ROUND(ROUND(H62,2)*ROUND(G62,3),2)</f>
      </c>
      <c r="O62">
        <f>(I62*21)/100</f>
      </c>
      <c t="s">
        <v>16</v>
      </c>
    </row>
    <row r="63" spans="1:5" ht="25.5">
      <c r="A63" s="28" t="s">
        <v>43</v>
      </c>
      <c r="E63" s="29" t="s">
        <v>138</v>
      </c>
    </row>
    <row r="64" spans="1:5" ht="12.75">
      <c r="A64" s="30" t="s">
        <v>45</v>
      </c>
      <c r="E64" s="31" t="s">
        <v>284</v>
      </c>
    </row>
    <row r="65" spans="1:5" ht="25.5">
      <c r="A65" t="s">
        <v>46</v>
      </c>
      <c r="E65" s="29" t="s">
        <v>140</v>
      </c>
    </row>
    <row r="66" spans="1:16" ht="12.75">
      <c r="A66" s="18" t="s">
        <v>38</v>
      </c>
      <c s="23" t="s">
        <v>135</v>
      </c>
      <c s="23" t="s">
        <v>163</v>
      </c>
      <c s="18" t="s">
        <v>40</v>
      </c>
      <c s="24" t="s">
        <v>164</v>
      </c>
      <c s="25" t="s">
        <v>165</v>
      </c>
      <c s="26">
        <v>150</v>
      </c>
      <c s="27">
        <v>0</v>
      </c>
      <c s="27">
        <f>ROUND(ROUND(H66,2)*ROUND(G66,3),2)</f>
      </c>
      <c r="O66">
        <f>(I66*21)/100</f>
      </c>
      <c t="s">
        <v>16</v>
      </c>
    </row>
    <row r="67" spans="1:5" ht="12.75">
      <c r="A67" s="28" t="s">
        <v>43</v>
      </c>
      <c r="E67" s="29" t="s">
        <v>222</v>
      </c>
    </row>
    <row r="68" spans="1:5" ht="12.75">
      <c r="A68" s="30" t="s">
        <v>45</v>
      </c>
      <c r="E68" s="31" t="s">
        <v>285</v>
      </c>
    </row>
    <row r="69" spans="1:5" ht="25.5">
      <c r="A69" t="s">
        <v>46</v>
      </c>
      <c r="E69" s="29" t="s">
        <v>167</v>
      </c>
    </row>
    <row r="70" spans="1:18" ht="12.75" customHeight="1">
      <c r="A70" s="5" t="s">
        <v>36</v>
      </c>
      <c s="5"/>
      <c s="35" t="s">
        <v>28</v>
      </c>
      <c s="5"/>
      <c s="21" t="s">
        <v>168</v>
      </c>
      <c s="5"/>
      <c s="5"/>
      <c s="5"/>
      <c s="36">
        <f>0+Q70</f>
      </c>
      <c r="O70">
        <f>0+R70</f>
      </c>
      <c r="Q70">
        <f>0+I71+I75+I79+I83+I87+I91+I95+I99+I103+I107+I111</f>
      </c>
      <c>
        <f>0+O71+O75+O79+O83+O87+O91+O95+O99+O103+O107+O111</f>
      </c>
    </row>
    <row r="71" spans="1:16" ht="12.75">
      <c r="A71" s="18" t="s">
        <v>38</v>
      </c>
      <c s="23" t="s">
        <v>141</v>
      </c>
      <c s="23" t="s">
        <v>170</v>
      </c>
      <c s="18" t="s">
        <v>40</v>
      </c>
      <c s="24" t="s">
        <v>171</v>
      </c>
      <c s="25" t="s">
        <v>165</v>
      </c>
      <c s="26">
        <v>58.3</v>
      </c>
      <c s="27">
        <v>0</v>
      </c>
      <c s="27">
        <f>ROUND(ROUND(H71,2)*ROUND(G71,3),2)</f>
      </c>
      <c r="O71">
        <f>(I71*21)/100</f>
      </c>
      <c t="s">
        <v>16</v>
      </c>
    </row>
    <row r="72" spans="1:5" ht="12.75">
      <c r="A72" s="28" t="s">
        <v>43</v>
      </c>
      <c r="E72" s="29" t="s">
        <v>96</v>
      </c>
    </row>
    <row r="73" spans="1:5" ht="12.75">
      <c r="A73" s="30" t="s">
        <v>45</v>
      </c>
      <c r="E73" s="31" t="s">
        <v>286</v>
      </c>
    </row>
    <row r="74" spans="1:5" ht="127.5">
      <c r="A74" t="s">
        <v>46</v>
      </c>
      <c r="E74" s="29" t="s">
        <v>173</v>
      </c>
    </row>
    <row r="75" spans="1:16" ht="12.75">
      <c r="A75" s="18" t="s">
        <v>38</v>
      </c>
      <c s="23" t="s">
        <v>146</v>
      </c>
      <c s="23" t="s">
        <v>287</v>
      </c>
      <c s="18" t="s">
        <v>40</v>
      </c>
      <c s="24" t="s">
        <v>288</v>
      </c>
      <c s="25" t="s">
        <v>165</v>
      </c>
      <c s="26">
        <v>10.8</v>
      </c>
      <c s="27">
        <v>0</v>
      </c>
      <c s="27">
        <f>ROUND(ROUND(H75,2)*ROUND(G75,3),2)</f>
      </c>
      <c r="O75">
        <f>(I75*21)/100</f>
      </c>
      <c t="s">
        <v>16</v>
      </c>
    </row>
    <row r="76" spans="1:5" ht="12.75">
      <c r="A76" s="28" t="s">
        <v>43</v>
      </c>
      <c r="E76" s="29" t="s">
        <v>289</v>
      </c>
    </row>
    <row r="77" spans="1:5" ht="12.75">
      <c r="A77" s="30" t="s">
        <v>45</v>
      </c>
      <c r="E77" s="31" t="s">
        <v>290</v>
      </c>
    </row>
    <row r="78" spans="1:5" ht="51">
      <c r="A78" t="s">
        <v>46</v>
      </c>
      <c r="E78" s="29" t="s">
        <v>178</v>
      </c>
    </row>
    <row r="79" spans="1:16" ht="12.75">
      <c r="A79" s="18" t="s">
        <v>38</v>
      </c>
      <c s="23" t="s">
        <v>152</v>
      </c>
      <c s="23" t="s">
        <v>180</v>
      </c>
      <c s="18" t="s">
        <v>40</v>
      </c>
      <c s="24" t="s">
        <v>181</v>
      </c>
      <c s="25" t="s">
        <v>165</v>
      </c>
      <c s="26">
        <v>144.6</v>
      </c>
      <c s="27">
        <v>0</v>
      </c>
      <c s="27">
        <f>ROUND(ROUND(H79,2)*ROUND(G79,3),2)</f>
      </c>
      <c r="O79">
        <f>(I79*21)/100</f>
      </c>
      <c t="s">
        <v>16</v>
      </c>
    </row>
    <row r="80" spans="1:5" ht="12.75">
      <c r="A80" s="28" t="s">
        <v>43</v>
      </c>
      <c r="E80" s="29" t="s">
        <v>96</v>
      </c>
    </row>
    <row r="81" spans="1:5" ht="38.25">
      <c r="A81" s="30" t="s">
        <v>45</v>
      </c>
      <c r="E81" s="31" t="s">
        <v>291</v>
      </c>
    </row>
    <row r="82" spans="1:5" ht="51">
      <c r="A82" t="s">
        <v>46</v>
      </c>
      <c r="E82" s="29" t="s">
        <v>178</v>
      </c>
    </row>
    <row r="83" spans="1:16" ht="12.75">
      <c r="A83" s="18" t="s">
        <v>38</v>
      </c>
      <c s="23" t="s">
        <v>157</v>
      </c>
      <c s="23" t="s">
        <v>292</v>
      </c>
      <c s="18" t="s">
        <v>22</v>
      </c>
      <c s="24" t="s">
        <v>293</v>
      </c>
      <c s="25" t="s">
        <v>165</v>
      </c>
      <c s="26">
        <v>5.4</v>
      </c>
      <c s="27">
        <v>0</v>
      </c>
      <c s="27">
        <f>ROUND(ROUND(H83,2)*ROUND(G83,3),2)</f>
      </c>
      <c r="O83">
        <f>(I83*21)/100</f>
      </c>
      <c t="s">
        <v>16</v>
      </c>
    </row>
    <row r="84" spans="1:5" ht="12.75">
      <c r="A84" s="28" t="s">
        <v>43</v>
      </c>
      <c r="E84" s="29" t="s">
        <v>96</v>
      </c>
    </row>
    <row r="85" spans="1:5" ht="25.5">
      <c r="A85" s="30" t="s">
        <v>45</v>
      </c>
      <c r="E85" s="31" t="s">
        <v>294</v>
      </c>
    </row>
    <row r="86" spans="1:5" ht="51">
      <c r="A86" t="s">
        <v>46</v>
      </c>
      <c r="E86" s="29" t="s">
        <v>295</v>
      </c>
    </row>
    <row r="87" spans="1:16" ht="12.75">
      <c r="A87" s="18" t="s">
        <v>38</v>
      </c>
      <c s="23" t="s">
        <v>162</v>
      </c>
      <c s="23" t="s">
        <v>292</v>
      </c>
      <c s="18" t="s">
        <v>16</v>
      </c>
      <c s="24" t="s">
        <v>293</v>
      </c>
      <c s="25" t="s">
        <v>165</v>
      </c>
      <c s="26">
        <v>5.4</v>
      </c>
      <c s="27">
        <v>0</v>
      </c>
      <c s="27">
        <f>ROUND(ROUND(H87,2)*ROUND(G87,3),2)</f>
      </c>
      <c r="O87">
        <f>(I87*21)/100</f>
      </c>
      <c t="s">
        <v>16</v>
      </c>
    </row>
    <row r="88" spans="1:5" ht="12.75">
      <c r="A88" s="28" t="s">
        <v>43</v>
      </c>
      <c r="E88" s="29" t="s">
        <v>96</v>
      </c>
    </row>
    <row r="89" spans="1:5" ht="25.5">
      <c r="A89" s="30" t="s">
        <v>45</v>
      </c>
      <c r="E89" s="31" t="s">
        <v>296</v>
      </c>
    </row>
    <row r="90" spans="1:5" ht="51">
      <c r="A90" t="s">
        <v>46</v>
      </c>
      <c r="E90" s="29" t="s">
        <v>295</v>
      </c>
    </row>
    <row r="91" spans="1:16" ht="12.75">
      <c r="A91" s="18" t="s">
        <v>38</v>
      </c>
      <c s="23" t="s">
        <v>169</v>
      </c>
      <c s="23" t="s">
        <v>297</v>
      </c>
      <c s="18" t="s">
        <v>40</v>
      </c>
      <c s="24" t="s">
        <v>298</v>
      </c>
      <c s="25" t="s">
        <v>95</v>
      </c>
      <c s="26">
        <v>0.216</v>
      </c>
      <c s="27">
        <v>0</v>
      </c>
      <c s="27">
        <f>ROUND(ROUND(H91,2)*ROUND(G91,3),2)</f>
      </c>
      <c r="O91">
        <f>(I91*21)/100</f>
      </c>
      <c t="s">
        <v>16</v>
      </c>
    </row>
    <row r="92" spans="1:5" ht="25.5">
      <c r="A92" s="28" t="s">
        <v>43</v>
      </c>
      <c r="E92" s="29" t="s">
        <v>299</v>
      </c>
    </row>
    <row r="93" spans="1:5" ht="12.75">
      <c r="A93" s="30" t="s">
        <v>45</v>
      </c>
      <c r="E93" s="31" t="s">
        <v>300</v>
      </c>
    </row>
    <row r="94" spans="1:5" ht="140.25">
      <c r="A94" t="s">
        <v>46</v>
      </c>
      <c r="E94" s="29" t="s">
        <v>301</v>
      </c>
    </row>
    <row r="95" spans="1:16" ht="12.75">
      <c r="A95" s="18" t="s">
        <v>38</v>
      </c>
      <c s="23" t="s">
        <v>174</v>
      </c>
      <c s="23" t="s">
        <v>302</v>
      </c>
      <c s="18" t="s">
        <v>40</v>
      </c>
      <c s="24" t="s">
        <v>303</v>
      </c>
      <c s="25" t="s">
        <v>95</v>
      </c>
      <c s="26">
        <v>0.27</v>
      </c>
      <c s="27">
        <v>0</v>
      </c>
      <c s="27">
        <f>ROUND(ROUND(H95,2)*ROUND(G95,3),2)</f>
      </c>
      <c r="O95">
        <f>(I95*21)/100</f>
      </c>
      <c t="s">
        <v>16</v>
      </c>
    </row>
    <row r="96" spans="1:5" ht="25.5">
      <c r="A96" s="28" t="s">
        <v>43</v>
      </c>
      <c r="E96" s="29" t="s">
        <v>299</v>
      </c>
    </row>
    <row r="97" spans="1:5" ht="12.75">
      <c r="A97" s="30" t="s">
        <v>45</v>
      </c>
      <c r="E97" s="31" t="s">
        <v>304</v>
      </c>
    </row>
    <row r="98" spans="1:5" ht="140.25">
      <c r="A98" t="s">
        <v>46</v>
      </c>
      <c r="E98" s="29" t="s">
        <v>301</v>
      </c>
    </row>
    <row r="99" spans="1:16" ht="12.75">
      <c r="A99" s="18" t="s">
        <v>38</v>
      </c>
      <c s="23" t="s">
        <v>179</v>
      </c>
      <c s="23" t="s">
        <v>184</v>
      </c>
      <c s="18" t="s">
        <v>40</v>
      </c>
      <c s="24" t="s">
        <v>185</v>
      </c>
      <c s="25" t="s">
        <v>165</v>
      </c>
      <c s="26">
        <v>86.3</v>
      </c>
      <c s="27">
        <v>0</v>
      </c>
      <c s="27">
        <f>ROUND(ROUND(H99,2)*ROUND(G99,3),2)</f>
      </c>
      <c r="O99">
        <f>(I99*21)/100</f>
      </c>
      <c t="s">
        <v>16</v>
      </c>
    </row>
    <row r="100" spans="1:5" ht="25.5">
      <c r="A100" s="28" t="s">
        <v>43</v>
      </c>
      <c r="E100" s="29" t="s">
        <v>186</v>
      </c>
    </row>
    <row r="101" spans="1:5" ht="12.75">
      <c r="A101" s="30" t="s">
        <v>45</v>
      </c>
      <c r="E101" s="31" t="s">
        <v>305</v>
      </c>
    </row>
    <row r="102" spans="1:5" ht="153">
      <c r="A102" t="s">
        <v>46</v>
      </c>
      <c r="E102" s="29" t="s">
        <v>188</v>
      </c>
    </row>
    <row r="103" spans="1:16" ht="12.75">
      <c r="A103" s="18" t="s">
        <v>38</v>
      </c>
      <c s="23" t="s">
        <v>183</v>
      </c>
      <c s="23" t="s">
        <v>190</v>
      </c>
      <c s="18" t="s">
        <v>40</v>
      </c>
      <c s="24" t="s">
        <v>191</v>
      </c>
      <c s="25" t="s">
        <v>165</v>
      </c>
      <c s="26">
        <v>56.2</v>
      </c>
      <c s="27">
        <v>0</v>
      </c>
      <c s="27">
        <f>ROUND(ROUND(H103,2)*ROUND(G103,3),2)</f>
      </c>
      <c r="O103">
        <f>(I103*21)/100</f>
      </c>
      <c t="s">
        <v>16</v>
      </c>
    </row>
    <row r="104" spans="1:5" ht="25.5">
      <c r="A104" s="28" t="s">
        <v>43</v>
      </c>
      <c r="E104" s="29" t="s">
        <v>192</v>
      </c>
    </row>
    <row r="105" spans="1:5" ht="12.75">
      <c r="A105" s="30" t="s">
        <v>45</v>
      </c>
      <c r="E105" s="31" t="s">
        <v>306</v>
      </c>
    </row>
    <row r="106" spans="1:5" ht="153">
      <c r="A106" t="s">
        <v>46</v>
      </c>
      <c r="E106" s="29" t="s">
        <v>188</v>
      </c>
    </row>
    <row r="107" spans="1:16" ht="25.5">
      <c r="A107" s="18" t="s">
        <v>38</v>
      </c>
      <c s="23" t="s">
        <v>189</v>
      </c>
      <c s="23" t="s">
        <v>210</v>
      </c>
      <c s="18" t="s">
        <v>40</v>
      </c>
      <c s="24" t="s">
        <v>211</v>
      </c>
      <c s="25" t="s">
        <v>165</v>
      </c>
      <c s="26">
        <v>2.1</v>
      </c>
      <c s="27">
        <v>0</v>
      </c>
      <c s="27">
        <f>ROUND(ROUND(H107,2)*ROUND(G107,3),2)</f>
      </c>
      <c r="O107">
        <f>(I107*21)/100</f>
      </c>
      <c t="s">
        <v>16</v>
      </c>
    </row>
    <row r="108" spans="1:5" ht="25.5">
      <c r="A108" s="28" t="s">
        <v>43</v>
      </c>
      <c r="E108" s="29" t="s">
        <v>212</v>
      </c>
    </row>
    <row r="109" spans="1:5" ht="12.75">
      <c r="A109" s="30" t="s">
        <v>45</v>
      </c>
      <c r="E109" s="31" t="s">
        <v>307</v>
      </c>
    </row>
    <row r="110" spans="1:5" ht="153">
      <c r="A110" t="s">
        <v>46</v>
      </c>
      <c r="E110" s="29" t="s">
        <v>188</v>
      </c>
    </row>
    <row r="111" spans="1:16" ht="12.75">
      <c r="A111" s="18" t="s">
        <v>38</v>
      </c>
      <c s="23" t="s">
        <v>194</v>
      </c>
      <c s="23" t="s">
        <v>308</v>
      </c>
      <c s="18" t="s">
        <v>40</v>
      </c>
      <c s="24" t="s">
        <v>309</v>
      </c>
      <c s="25" t="s">
        <v>128</v>
      </c>
      <c s="26">
        <v>35.5</v>
      </c>
      <c s="27">
        <v>0</v>
      </c>
      <c s="27">
        <f>ROUND(ROUND(H111,2)*ROUND(G111,3),2)</f>
      </c>
      <c r="O111">
        <f>(I111*21)/100</f>
      </c>
      <c t="s">
        <v>16</v>
      </c>
    </row>
    <row r="112" spans="1:5" ht="25.5">
      <c r="A112" s="28" t="s">
        <v>43</v>
      </c>
      <c r="E112" s="29" t="s">
        <v>310</v>
      </c>
    </row>
    <row r="113" spans="1:5" ht="12.75">
      <c r="A113" s="30" t="s">
        <v>45</v>
      </c>
      <c r="E113" s="31" t="s">
        <v>311</v>
      </c>
    </row>
    <row r="114" spans="1:5" ht="38.25">
      <c r="A114" t="s">
        <v>46</v>
      </c>
      <c r="E114" s="29" t="s">
        <v>312</v>
      </c>
    </row>
    <row r="115" spans="1:18" ht="12.75" customHeight="1">
      <c r="A115" s="5" t="s">
        <v>36</v>
      </c>
      <c s="5"/>
      <c s="35" t="s">
        <v>73</v>
      </c>
      <c s="5"/>
      <c s="21" t="s">
        <v>224</v>
      </c>
      <c s="5"/>
      <c s="5"/>
      <c s="5"/>
      <c s="36">
        <f>0+Q115</f>
      </c>
      <c r="O115">
        <f>0+R115</f>
      </c>
      <c r="Q115">
        <f>0+I116</f>
      </c>
      <c>
        <f>0+O116</f>
      </c>
    </row>
    <row r="116" spans="1:16" ht="12.75">
      <c r="A116" s="18" t="s">
        <v>38</v>
      </c>
      <c s="23" t="s">
        <v>199</v>
      </c>
      <c s="23" t="s">
        <v>226</v>
      </c>
      <c s="18" t="s">
        <v>40</v>
      </c>
      <c s="24" t="s">
        <v>227</v>
      </c>
      <c s="25" t="s">
        <v>165</v>
      </c>
      <c s="26">
        <v>12.6</v>
      </c>
      <c s="27">
        <v>0</v>
      </c>
      <c s="27">
        <f>ROUND(ROUND(H116,2)*ROUND(G116,3),2)</f>
      </c>
      <c r="O116">
        <f>(I116*21)/100</f>
      </c>
      <c t="s">
        <v>16</v>
      </c>
    </row>
    <row r="117" spans="1:5" ht="25.5">
      <c r="A117" s="28" t="s">
        <v>43</v>
      </c>
      <c r="E117" s="29" t="s">
        <v>228</v>
      </c>
    </row>
    <row r="118" spans="1:5" ht="12.75">
      <c r="A118" s="30" t="s">
        <v>45</v>
      </c>
      <c r="E118" s="31" t="s">
        <v>313</v>
      </c>
    </row>
    <row r="119" spans="1:5" ht="191.25">
      <c r="A119" t="s">
        <v>46</v>
      </c>
      <c r="E119" s="29" t="s">
        <v>230</v>
      </c>
    </row>
    <row r="120" spans="1:18" ht="12.75" customHeight="1">
      <c r="A120" s="5" t="s">
        <v>36</v>
      </c>
      <c s="5"/>
      <c s="35" t="s">
        <v>33</v>
      </c>
      <c s="5"/>
      <c s="21" t="s">
        <v>241</v>
      </c>
      <c s="5"/>
      <c s="5"/>
      <c s="5"/>
      <c s="36">
        <f>0+Q120</f>
      </c>
      <c r="O120">
        <f>0+R120</f>
      </c>
      <c r="Q120">
        <f>0+I121+I125+I129+I133</f>
      </c>
      <c>
        <f>0+O121+O125+O129+O133</f>
      </c>
    </row>
    <row r="121" spans="1:16" ht="12.75">
      <c r="A121" s="18" t="s">
        <v>38</v>
      </c>
      <c s="23" t="s">
        <v>204</v>
      </c>
      <c s="23" t="s">
        <v>248</v>
      </c>
      <c s="18" t="s">
        <v>40</v>
      </c>
      <c s="24" t="s">
        <v>249</v>
      </c>
      <c s="25" t="s">
        <v>128</v>
      </c>
      <c s="26">
        <v>54</v>
      </c>
      <c s="27">
        <v>0</v>
      </c>
      <c s="27">
        <f>ROUND(ROUND(H121,2)*ROUND(G121,3),2)</f>
      </c>
      <c r="O121">
        <f>(I121*21)/100</f>
      </c>
      <c t="s">
        <v>16</v>
      </c>
    </row>
    <row r="122" spans="1:5" ht="25.5">
      <c r="A122" s="28" t="s">
        <v>43</v>
      </c>
      <c r="E122" s="29" t="s">
        <v>250</v>
      </c>
    </row>
    <row r="123" spans="1:5" ht="12.75">
      <c r="A123" s="30" t="s">
        <v>45</v>
      </c>
      <c r="E123" s="31" t="s">
        <v>314</v>
      </c>
    </row>
    <row r="124" spans="1:5" ht="51">
      <c r="A124" t="s">
        <v>46</v>
      </c>
      <c r="E124" s="29" t="s">
        <v>252</v>
      </c>
    </row>
    <row r="125" spans="1:16" ht="12.75">
      <c r="A125" s="18" t="s">
        <v>38</v>
      </c>
      <c s="23" t="s">
        <v>209</v>
      </c>
      <c s="23" t="s">
        <v>315</v>
      </c>
      <c s="18" t="s">
        <v>40</v>
      </c>
      <c s="24" t="s">
        <v>316</v>
      </c>
      <c s="25" t="s">
        <v>128</v>
      </c>
      <c s="26">
        <v>35.5</v>
      </c>
      <c s="27">
        <v>0</v>
      </c>
      <c s="27">
        <f>ROUND(ROUND(H125,2)*ROUND(G125,3),2)</f>
      </c>
      <c r="O125">
        <f>(I125*21)/100</f>
      </c>
      <c t="s">
        <v>16</v>
      </c>
    </row>
    <row r="126" spans="1:5" ht="25.5">
      <c r="A126" s="28" t="s">
        <v>43</v>
      </c>
      <c r="E126" s="29" t="s">
        <v>250</v>
      </c>
    </row>
    <row r="127" spans="1:5" ht="63.75">
      <c r="A127" s="30" t="s">
        <v>45</v>
      </c>
      <c r="E127" s="31" t="s">
        <v>317</v>
      </c>
    </row>
    <row r="128" spans="1:5" ht="51">
      <c r="A128" t="s">
        <v>46</v>
      </c>
      <c r="E128" s="29" t="s">
        <v>252</v>
      </c>
    </row>
    <row r="129" spans="1:16" ht="12.75">
      <c r="A129" s="18" t="s">
        <v>38</v>
      </c>
      <c s="23" t="s">
        <v>214</v>
      </c>
      <c s="23" t="s">
        <v>318</v>
      </c>
      <c s="18" t="s">
        <v>40</v>
      </c>
      <c s="24" t="s">
        <v>319</v>
      </c>
      <c s="25" t="s">
        <v>128</v>
      </c>
      <c s="26">
        <v>35.5</v>
      </c>
      <c s="27">
        <v>0</v>
      </c>
      <c s="27">
        <f>ROUND(ROUND(H129,2)*ROUND(G129,3),2)</f>
      </c>
      <c r="O129">
        <f>(I129*21)/100</f>
      </c>
      <c t="s">
        <v>16</v>
      </c>
    </row>
    <row r="130" spans="1:5" ht="12.75">
      <c r="A130" s="28" t="s">
        <v>43</v>
      </c>
      <c r="E130" s="29" t="s">
        <v>96</v>
      </c>
    </row>
    <row r="131" spans="1:5" ht="12.75">
      <c r="A131" s="30" t="s">
        <v>45</v>
      </c>
      <c r="E131" s="31" t="s">
        <v>311</v>
      </c>
    </row>
    <row r="132" spans="1:5" ht="25.5">
      <c r="A132" t="s">
        <v>46</v>
      </c>
      <c r="E132" s="29" t="s">
        <v>320</v>
      </c>
    </row>
    <row r="133" spans="1:16" ht="12.75">
      <c r="A133" s="18" t="s">
        <v>38</v>
      </c>
      <c s="23" t="s">
        <v>219</v>
      </c>
      <c s="23" t="s">
        <v>321</v>
      </c>
      <c s="18" t="s">
        <v>40</v>
      </c>
      <c s="24" t="s">
        <v>322</v>
      </c>
      <c s="25" t="s">
        <v>128</v>
      </c>
      <c s="26">
        <v>3.2</v>
      </c>
      <c s="27">
        <v>0</v>
      </c>
      <c s="27">
        <f>ROUND(ROUND(H133,2)*ROUND(G133,3),2)</f>
      </c>
      <c r="O133">
        <f>(I133*21)/100</f>
      </c>
      <c t="s">
        <v>16</v>
      </c>
    </row>
    <row r="134" spans="1:5" ht="25.5">
      <c r="A134" s="28" t="s">
        <v>43</v>
      </c>
      <c r="E134" s="29" t="s">
        <v>323</v>
      </c>
    </row>
    <row r="135" spans="1:5" ht="12.75">
      <c r="A135" s="30" t="s">
        <v>45</v>
      </c>
      <c r="E135" s="31" t="s">
        <v>324</v>
      </c>
    </row>
    <row r="136" spans="1:5" ht="76.5">
      <c r="A136" t="s">
        <v>46</v>
      </c>
      <c r="E136" s="29" t="s">
        <v>325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0+O8+O13+O42+O47+O52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326</v>
      </c>
      <c s="32">
        <f>0+I8+I13+I42+I47+I52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326</v>
      </c>
      <c s="5"/>
      <c s="14" t="s">
        <v>327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38</v>
      </c>
      <c s="23" t="s">
        <v>22</v>
      </c>
      <c s="23" t="s">
        <v>78</v>
      </c>
      <c s="18" t="s">
        <v>40</v>
      </c>
      <c s="24" t="s">
        <v>328</v>
      </c>
      <c s="25" t="s">
        <v>80</v>
      </c>
      <c s="26">
        <v>43.752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40</v>
      </c>
    </row>
    <row r="11" spans="1:5" ht="12.75">
      <c r="A11" s="30" t="s">
        <v>45</v>
      </c>
      <c r="E11" s="31" t="s">
        <v>329</v>
      </c>
    </row>
    <row r="12" spans="1:5" ht="25.5">
      <c r="A12" t="s">
        <v>46</v>
      </c>
      <c r="E12" s="29" t="s">
        <v>82</v>
      </c>
    </row>
    <row r="13" spans="1:18" ht="12.75" customHeight="1">
      <c r="A13" s="5" t="s">
        <v>36</v>
      </c>
      <c s="5"/>
      <c s="35" t="s">
        <v>22</v>
      </c>
      <c s="5"/>
      <c s="21" t="s">
        <v>87</v>
      </c>
      <c s="5"/>
      <c s="5"/>
      <c s="5"/>
      <c s="36">
        <f>0+Q13</f>
      </c>
      <c r="O13">
        <f>0+R13</f>
      </c>
      <c r="Q13">
        <f>0+I14+I18+I22+I26+I30+I34+I38</f>
      </c>
      <c>
        <f>0+O14+O18+O22+O26+O30+O34+O38</f>
      </c>
    </row>
    <row r="14" spans="1:16" ht="12.75">
      <c r="A14" s="18" t="s">
        <v>38</v>
      </c>
      <c s="23" t="s">
        <v>16</v>
      </c>
      <c s="23" t="s">
        <v>330</v>
      </c>
      <c s="18" t="s">
        <v>40</v>
      </c>
      <c s="24" t="s">
        <v>331</v>
      </c>
      <c s="25" t="s">
        <v>95</v>
      </c>
      <c s="26">
        <v>1.92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38.25">
      <c r="A15" s="28" t="s">
        <v>43</v>
      </c>
      <c r="E15" s="29" t="s">
        <v>332</v>
      </c>
    </row>
    <row r="16" spans="1:5" ht="12.75">
      <c r="A16" s="30" t="s">
        <v>45</v>
      </c>
      <c r="E16" s="31" t="s">
        <v>40</v>
      </c>
    </row>
    <row r="17" spans="1:5" ht="318.75">
      <c r="A17" t="s">
        <v>46</v>
      </c>
      <c r="E17" s="29" t="s">
        <v>333</v>
      </c>
    </row>
    <row r="18" spans="1:16" ht="12.75">
      <c r="A18" s="18" t="s">
        <v>38</v>
      </c>
      <c s="23" t="s">
        <v>15</v>
      </c>
      <c s="23" t="s">
        <v>334</v>
      </c>
      <c s="18" t="s">
        <v>40</v>
      </c>
      <c s="24" t="s">
        <v>335</v>
      </c>
      <c s="25" t="s">
        <v>95</v>
      </c>
      <c s="26">
        <v>21.876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25.5">
      <c r="A19" s="28" t="s">
        <v>43</v>
      </c>
      <c r="E19" s="29" t="s">
        <v>336</v>
      </c>
    </row>
    <row r="20" spans="1:5" ht="63.75">
      <c r="A20" s="30" t="s">
        <v>45</v>
      </c>
      <c r="E20" s="31" t="s">
        <v>337</v>
      </c>
    </row>
    <row r="21" spans="1:5" ht="318.75">
      <c r="A21" t="s">
        <v>46</v>
      </c>
      <c r="E21" s="29" t="s">
        <v>338</v>
      </c>
    </row>
    <row r="22" spans="1:16" ht="12.75">
      <c r="A22" s="18" t="s">
        <v>38</v>
      </c>
      <c s="23" t="s">
        <v>26</v>
      </c>
      <c s="23" t="s">
        <v>339</v>
      </c>
      <c s="18" t="s">
        <v>40</v>
      </c>
      <c s="24" t="s">
        <v>340</v>
      </c>
      <c s="25" t="s">
        <v>149</v>
      </c>
      <c s="26">
        <v>153.132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40</v>
      </c>
    </row>
    <row r="24" spans="1:5" ht="12.75">
      <c r="A24" s="30" t="s">
        <v>45</v>
      </c>
      <c r="E24" s="31" t="s">
        <v>341</v>
      </c>
    </row>
    <row r="25" spans="1:5" ht="25.5">
      <c r="A25" t="s">
        <v>46</v>
      </c>
      <c r="E25" s="29" t="s">
        <v>151</v>
      </c>
    </row>
    <row r="26" spans="1:16" ht="12.75">
      <c r="A26" s="18" t="s">
        <v>38</v>
      </c>
      <c s="23" t="s">
        <v>28</v>
      </c>
      <c s="23" t="s">
        <v>153</v>
      </c>
      <c s="18" t="s">
        <v>40</v>
      </c>
      <c s="24" t="s">
        <v>154</v>
      </c>
      <c s="25" t="s">
        <v>95</v>
      </c>
      <c s="26">
        <v>21.876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342</v>
      </c>
    </row>
    <row r="28" spans="1:5" ht="12.75">
      <c r="A28" s="30" t="s">
        <v>45</v>
      </c>
      <c r="E28" s="31" t="s">
        <v>343</v>
      </c>
    </row>
    <row r="29" spans="1:5" ht="191.25">
      <c r="A29" t="s">
        <v>46</v>
      </c>
      <c r="E29" s="29" t="s">
        <v>156</v>
      </c>
    </row>
    <row r="30" spans="1:16" ht="12.75">
      <c r="A30" s="18" t="s">
        <v>38</v>
      </c>
      <c s="23" t="s">
        <v>30</v>
      </c>
      <c s="23" t="s">
        <v>344</v>
      </c>
      <c s="18" t="s">
        <v>40</v>
      </c>
      <c s="24" t="s">
        <v>345</v>
      </c>
      <c s="25" t="s">
        <v>95</v>
      </c>
      <c s="26">
        <v>1.92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346</v>
      </c>
    </row>
    <row r="32" spans="1:5" ht="25.5">
      <c r="A32" s="30" t="s">
        <v>45</v>
      </c>
      <c r="E32" s="31" t="s">
        <v>347</v>
      </c>
    </row>
    <row r="33" spans="1:5" ht="229.5">
      <c r="A33" t="s">
        <v>46</v>
      </c>
      <c r="E33" s="29" t="s">
        <v>348</v>
      </c>
    </row>
    <row r="34" spans="1:16" ht="12.75">
      <c r="A34" s="18" t="s">
        <v>38</v>
      </c>
      <c s="23" t="s">
        <v>73</v>
      </c>
      <c s="23" t="s">
        <v>158</v>
      </c>
      <c s="18" t="s">
        <v>40</v>
      </c>
      <c s="24" t="s">
        <v>159</v>
      </c>
      <c s="25" t="s">
        <v>95</v>
      </c>
      <c s="26">
        <v>6.628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349</v>
      </c>
    </row>
    <row r="36" spans="1:5" ht="51">
      <c r="A36" s="30" t="s">
        <v>45</v>
      </c>
      <c r="E36" s="31" t="s">
        <v>350</v>
      </c>
    </row>
    <row r="37" spans="1:5" ht="229.5">
      <c r="A37" t="s">
        <v>46</v>
      </c>
      <c r="E37" s="29" t="s">
        <v>161</v>
      </c>
    </row>
    <row r="38" spans="1:16" ht="12.75">
      <c r="A38" s="18" t="s">
        <v>38</v>
      </c>
      <c s="23" t="s">
        <v>107</v>
      </c>
      <c s="23" t="s">
        <v>351</v>
      </c>
      <c s="18" t="s">
        <v>40</v>
      </c>
      <c s="24" t="s">
        <v>352</v>
      </c>
      <c s="25" t="s">
        <v>95</v>
      </c>
      <c s="26">
        <v>11.268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353</v>
      </c>
    </row>
    <row r="40" spans="1:5" ht="12.75">
      <c r="A40" s="30" t="s">
        <v>45</v>
      </c>
      <c r="E40" s="31" t="s">
        <v>354</v>
      </c>
    </row>
    <row r="41" spans="1:5" ht="293.25">
      <c r="A41" t="s">
        <v>46</v>
      </c>
      <c r="E41" s="29" t="s">
        <v>355</v>
      </c>
    </row>
    <row r="42" spans="1:18" ht="12.75" customHeight="1">
      <c r="A42" s="5" t="s">
        <v>36</v>
      </c>
      <c s="5"/>
      <c s="35" t="s">
        <v>26</v>
      </c>
      <c s="5"/>
      <c s="21" t="s">
        <v>356</v>
      </c>
      <c s="5"/>
      <c s="5"/>
      <c s="5"/>
      <c s="36">
        <f>0+Q42</f>
      </c>
      <c r="O42">
        <f>0+R42</f>
      </c>
      <c r="Q42">
        <f>0+I43</f>
      </c>
      <c>
        <f>0+O43</f>
      </c>
    </row>
    <row r="43" spans="1:16" ht="12.75">
      <c r="A43" s="18" t="s">
        <v>38</v>
      </c>
      <c s="23" t="s">
        <v>33</v>
      </c>
      <c s="23" t="s">
        <v>357</v>
      </c>
      <c s="18" t="s">
        <v>40</v>
      </c>
      <c s="24" t="s">
        <v>358</v>
      </c>
      <c s="25" t="s">
        <v>95</v>
      </c>
      <c s="26">
        <v>3.756</v>
      </c>
      <c s="27">
        <v>0</v>
      </c>
      <c s="27">
        <f>ROUND(ROUND(H43,2)*ROUND(G43,3),2)</f>
      </c>
      <c r="O43">
        <f>(I43*21)/100</f>
      </c>
      <c t="s">
        <v>16</v>
      </c>
    </row>
    <row r="44" spans="1:5" ht="12.75">
      <c r="A44" s="28" t="s">
        <v>43</v>
      </c>
      <c r="E44" s="29" t="s">
        <v>359</v>
      </c>
    </row>
    <row r="45" spans="1:5" ht="12.75">
      <c r="A45" s="30" t="s">
        <v>45</v>
      </c>
      <c r="E45" s="31" t="s">
        <v>360</v>
      </c>
    </row>
    <row r="46" spans="1:5" ht="38.25">
      <c r="A46" t="s">
        <v>46</v>
      </c>
      <c r="E46" s="29" t="s">
        <v>361</v>
      </c>
    </row>
    <row r="47" spans="1:18" ht="12.75" customHeight="1">
      <c r="A47" s="5" t="s">
        <v>36</v>
      </c>
      <c s="5"/>
      <c s="35" t="s">
        <v>73</v>
      </c>
      <c s="5"/>
      <c s="21" t="s">
        <v>224</v>
      </c>
      <c s="5"/>
      <c s="5"/>
      <c s="5"/>
      <c s="36">
        <f>0+Q47</f>
      </c>
      <c r="O47">
        <f>0+R47</f>
      </c>
      <c r="Q47">
        <f>0+I48</f>
      </c>
      <c>
        <f>0+O48</f>
      </c>
    </row>
    <row r="48" spans="1:16" ht="12.75">
      <c r="A48" s="18" t="s">
        <v>38</v>
      </c>
      <c s="23" t="s">
        <v>35</v>
      </c>
      <c s="23" t="s">
        <v>362</v>
      </c>
      <c s="18" t="s">
        <v>61</v>
      </c>
      <c s="24" t="s">
        <v>363</v>
      </c>
      <c s="25" t="s">
        <v>90</v>
      </c>
      <c s="26">
        <v>2</v>
      </c>
      <c s="27">
        <v>0</v>
      </c>
      <c s="27">
        <f>ROUND(ROUND(H48,2)*ROUND(G48,3),2)</f>
      </c>
      <c r="O48">
        <f>(I48*21)/100</f>
      </c>
      <c t="s">
        <v>16</v>
      </c>
    </row>
    <row r="49" spans="1:5" ht="12.75">
      <c r="A49" s="28" t="s">
        <v>43</v>
      </c>
      <c r="E49" s="29" t="s">
        <v>364</v>
      </c>
    </row>
    <row r="50" spans="1:5" ht="12.75">
      <c r="A50" s="30" t="s">
        <v>45</v>
      </c>
      <c r="E50" s="31" t="s">
        <v>40</v>
      </c>
    </row>
    <row r="51" spans="1:5" ht="204">
      <c r="A51" t="s">
        <v>46</v>
      </c>
      <c r="E51" s="29" t="s">
        <v>365</v>
      </c>
    </row>
    <row r="52" spans="1:18" ht="12.75" customHeight="1">
      <c r="A52" s="5" t="s">
        <v>36</v>
      </c>
      <c s="5"/>
      <c s="35" t="s">
        <v>107</v>
      </c>
      <c s="5"/>
      <c s="21" t="s">
        <v>231</v>
      </c>
      <c s="5"/>
      <c s="5"/>
      <c s="5"/>
      <c s="36">
        <f>0+Q52</f>
      </c>
      <c r="O52">
        <f>0+R52</f>
      </c>
      <c r="Q52">
        <f>0+I53+I57+I61+I65+I69+I73+I77</f>
      </c>
      <c>
        <f>0+O53+O57+O61+O65+O69+O73+O77</f>
      </c>
    </row>
    <row r="53" spans="1:16" ht="12.75">
      <c r="A53" s="18" t="s">
        <v>38</v>
      </c>
      <c s="23" t="s">
        <v>117</v>
      </c>
      <c s="23" t="s">
        <v>366</v>
      </c>
      <c s="18" t="s">
        <v>40</v>
      </c>
      <c s="24" t="s">
        <v>367</v>
      </c>
      <c s="25" t="s">
        <v>128</v>
      </c>
      <c s="26">
        <v>31.3</v>
      </c>
      <c s="27">
        <v>0</v>
      </c>
      <c s="27">
        <f>ROUND(ROUND(H53,2)*ROUND(G53,3),2)</f>
      </c>
      <c r="O53">
        <f>(I53*21)/100</f>
      </c>
      <c t="s">
        <v>16</v>
      </c>
    </row>
    <row r="54" spans="1:5" ht="12.75">
      <c r="A54" s="28" t="s">
        <v>43</v>
      </c>
      <c r="E54" s="29" t="s">
        <v>368</v>
      </c>
    </row>
    <row r="55" spans="1:5" ht="12.75">
      <c r="A55" s="30" t="s">
        <v>45</v>
      </c>
      <c r="E55" s="31" t="s">
        <v>369</v>
      </c>
    </row>
    <row r="56" spans="1:5" ht="255">
      <c r="A56" t="s">
        <v>46</v>
      </c>
      <c r="E56" s="29" t="s">
        <v>370</v>
      </c>
    </row>
    <row r="57" spans="1:16" ht="25.5">
      <c r="A57" s="18" t="s">
        <v>38</v>
      </c>
      <c s="23" t="s">
        <v>121</v>
      </c>
      <c s="23" t="s">
        <v>371</v>
      </c>
      <c s="18" t="s">
        <v>40</v>
      </c>
      <c s="24" t="s">
        <v>372</v>
      </c>
      <c s="25" t="s">
        <v>128</v>
      </c>
      <c s="26">
        <v>4</v>
      </c>
      <c s="27">
        <v>0</v>
      </c>
      <c s="27">
        <f>ROUND(ROUND(H57,2)*ROUND(G57,3),2)</f>
      </c>
      <c r="O57">
        <f>(I57*21)/100</f>
      </c>
      <c t="s">
        <v>16</v>
      </c>
    </row>
    <row r="58" spans="1:5" ht="38.25">
      <c r="A58" s="28" t="s">
        <v>43</v>
      </c>
      <c r="E58" s="29" t="s">
        <v>373</v>
      </c>
    </row>
    <row r="59" spans="1:5" ht="12.75">
      <c r="A59" s="30" t="s">
        <v>45</v>
      </c>
      <c r="E59" s="31" t="s">
        <v>40</v>
      </c>
    </row>
    <row r="60" spans="1:5" ht="229.5">
      <c r="A60" t="s">
        <v>46</v>
      </c>
      <c r="E60" s="29" t="s">
        <v>374</v>
      </c>
    </row>
    <row r="61" spans="1:16" ht="12.75">
      <c r="A61" s="18" t="s">
        <v>38</v>
      </c>
      <c s="23" t="s">
        <v>125</v>
      </c>
      <c s="23" t="s">
        <v>375</v>
      </c>
      <c s="18" t="s">
        <v>40</v>
      </c>
      <c s="24" t="s">
        <v>376</v>
      </c>
      <c s="25" t="s">
        <v>128</v>
      </c>
      <c s="26">
        <v>14</v>
      </c>
      <c s="27">
        <v>0</v>
      </c>
      <c s="27">
        <f>ROUND(ROUND(H61,2)*ROUND(G61,3),2)</f>
      </c>
      <c r="O61">
        <f>(I61*21)/100</f>
      </c>
      <c t="s">
        <v>16</v>
      </c>
    </row>
    <row r="62" spans="1:5" ht="25.5">
      <c r="A62" s="28" t="s">
        <v>43</v>
      </c>
      <c r="E62" s="29" t="s">
        <v>377</v>
      </c>
    </row>
    <row r="63" spans="1:5" ht="12.75">
      <c r="A63" s="30" t="s">
        <v>45</v>
      </c>
      <c r="E63" s="31" t="s">
        <v>378</v>
      </c>
    </row>
    <row r="64" spans="1:5" ht="242.25">
      <c r="A64" t="s">
        <v>46</v>
      </c>
      <c r="E64" s="29" t="s">
        <v>379</v>
      </c>
    </row>
    <row r="65" spans="1:16" ht="12.75">
      <c r="A65" s="18" t="s">
        <v>38</v>
      </c>
      <c s="23" t="s">
        <v>131</v>
      </c>
      <c s="23" t="s">
        <v>380</v>
      </c>
      <c s="18" t="s">
        <v>40</v>
      </c>
      <c s="24" t="s">
        <v>381</v>
      </c>
      <c s="25" t="s">
        <v>128</v>
      </c>
      <c s="26">
        <v>35.3</v>
      </c>
      <c s="27">
        <v>0</v>
      </c>
      <c s="27">
        <f>ROUND(ROUND(H65,2)*ROUND(G65,3),2)</f>
      </c>
      <c r="O65">
        <f>(I65*21)/100</f>
      </c>
      <c t="s">
        <v>16</v>
      </c>
    </row>
    <row r="66" spans="1:5" ht="12.75">
      <c r="A66" s="28" t="s">
        <v>43</v>
      </c>
      <c r="E66" s="29" t="s">
        <v>40</v>
      </c>
    </row>
    <row r="67" spans="1:5" ht="12.75">
      <c r="A67" s="30" t="s">
        <v>45</v>
      </c>
      <c r="E67" s="31" t="s">
        <v>382</v>
      </c>
    </row>
    <row r="68" spans="1:5" ht="51">
      <c r="A68" t="s">
        <v>46</v>
      </c>
      <c r="E68" s="29" t="s">
        <v>383</v>
      </c>
    </row>
    <row r="69" spans="1:16" ht="12.75">
      <c r="A69" s="18" t="s">
        <v>38</v>
      </c>
      <c s="23" t="s">
        <v>135</v>
      </c>
      <c s="23" t="s">
        <v>384</v>
      </c>
      <c s="18" t="s">
        <v>40</v>
      </c>
      <c s="24" t="s">
        <v>385</v>
      </c>
      <c s="25" t="s">
        <v>128</v>
      </c>
      <c s="26">
        <v>35.3</v>
      </c>
      <c s="27">
        <v>0</v>
      </c>
      <c s="27">
        <f>ROUND(ROUND(H69,2)*ROUND(G69,3),2)</f>
      </c>
      <c r="O69">
        <f>(I69*21)/100</f>
      </c>
      <c t="s">
        <v>16</v>
      </c>
    </row>
    <row r="70" spans="1:5" ht="12.75">
      <c r="A70" s="28" t="s">
        <v>43</v>
      </c>
      <c r="E70" s="29" t="s">
        <v>40</v>
      </c>
    </row>
    <row r="71" spans="1:5" ht="12.75">
      <c r="A71" s="30" t="s">
        <v>45</v>
      </c>
      <c r="E71" s="31" t="s">
        <v>382</v>
      </c>
    </row>
    <row r="72" spans="1:5" ht="38.25">
      <c r="A72" t="s">
        <v>46</v>
      </c>
      <c r="E72" s="29" t="s">
        <v>386</v>
      </c>
    </row>
    <row r="73" spans="1:16" ht="12.75">
      <c r="A73" s="18" t="s">
        <v>38</v>
      </c>
      <c s="23" t="s">
        <v>141</v>
      </c>
      <c s="23" t="s">
        <v>387</v>
      </c>
      <c s="18" t="s">
        <v>40</v>
      </c>
      <c s="24" t="s">
        <v>388</v>
      </c>
      <c s="25" t="s">
        <v>128</v>
      </c>
      <c s="26">
        <v>35.3</v>
      </c>
      <c s="27">
        <v>0</v>
      </c>
      <c s="27">
        <f>ROUND(ROUND(H73,2)*ROUND(G73,3),2)</f>
      </c>
      <c r="O73">
        <f>(I73*21)/100</f>
      </c>
      <c t="s">
        <v>16</v>
      </c>
    </row>
    <row r="74" spans="1:5" ht="12.75">
      <c r="A74" s="28" t="s">
        <v>43</v>
      </c>
      <c r="E74" s="29" t="s">
        <v>40</v>
      </c>
    </row>
    <row r="75" spans="1:5" ht="12.75">
      <c r="A75" s="30" t="s">
        <v>45</v>
      </c>
      <c r="E75" s="31" t="s">
        <v>40</v>
      </c>
    </row>
    <row r="76" spans="1:5" ht="51">
      <c r="A76" t="s">
        <v>46</v>
      </c>
      <c r="E76" s="29" t="s">
        <v>389</v>
      </c>
    </row>
    <row r="77" spans="1:16" ht="12.75">
      <c r="A77" s="18" t="s">
        <v>38</v>
      </c>
      <c s="23" t="s">
        <v>146</v>
      </c>
      <c s="23" t="s">
        <v>390</v>
      </c>
      <c s="18" t="s">
        <v>40</v>
      </c>
      <c s="24" t="s">
        <v>391</v>
      </c>
      <c s="25" t="s">
        <v>128</v>
      </c>
      <c s="26">
        <v>35.3</v>
      </c>
      <c s="27">
        <v>0</v>
      </c>
      <c s="27">
        <f>ROUND(ROUND(H77,2)*ROUND(G77,3),2)</f>
      </c>
      <c r="O77">
        <f>(I77*21)/100</f>
      </c>
      <c t="s">
        <v>16</v>
      </c>
    </row>
    <row r="78" spans="1:5" ht="12.75">
      <c r="A78" s="28" t="s">
        <v>43</v>
      </c>
      <c r="E78" s="29" t="s">
        <v>40</v>
      </c>
    </row>
    <row r="79" spans="1:5" ht="12.75">
      <c r="A79" s="30" t="s">
        <v>45</v>
      </c>
      <c r="E79" s="31" t="s">
        <v>392</v>
      </c>
    </row>
    <row r="80" spans="1:5" ht="25.5">
      <c r="A80" t="s">
        <v>46</v>
      </c>
      <c r="E80" s="29" t="s">
        <v>393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0+O8+O21+O90+O99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394</v>
      </c>
      <c s="32">
        <f>0+I8+I21+I90+I99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394</v>
      </c>
      <c s="5"/>
      <c s="14" t="s">
        <v>395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0+I9+I13+I17</f>
      </c>
      <c>
        <f>0+O9+O13+O17</f>
      </c>
    </row>
    <row r="9" spans="1:16" ht="12.75">
      <c r="A9" s="18" t="s">
        <v>38</v>
      </c>
      <c s="23" t="s">
        <v>22</v>
      </c>
      <c s="23" t="s">
        <v>78</v>
      </c>
      <c s="18" t="s">
        <v>22</v>
      </c>
      <c s="24" t="s">
        <v>79</v>
      </c>
      <c s="25" t="s">
        <v>80</v>
      </c>
      <c s="26">
        <v>56.3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40</v>
      </c>
    </row>
    <row r="11" spans="1:5" ht="12.75">
      <c r="A11" s="30" t="s">
        <v>45</v>
      </c>
      <c r="E11" s="31" t="s">
        <v>396</v>
      </c>
    </row>
    <row r="12" spans="1:5" ht="25.5">
      <c r="A12" t="s">
        <v>46</v>
      </c>
      <c r="E12" s="29" t="s">
        <v>82</v>
      </c>
    </row>
    <row r="13" spans="1:16" ht="12.75">
      <c r="A13" s="18" t="s">
        <v>38</v>
      </c>
      <c s="23" t="s">
        <v>16</v>
      </c>
      <c s="23" t="s">
        <v>78</v>
      </c>
      <c s="18" t="s">
        <v>16</v>
      </c>
      <c s="24" t="s">
        <v>83</v>
      </c>
      <c s="25" t="s">
        <v>80</v>
      </c>
      <c s="26">
        <v>96.334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.75">
      <c r="A14" s="28" t="s">
        <v>43</v>
      </c>
      <c r="E14" s="29" t="s">
        <v>40</v>
      </c>
    </row>
    <row r="15" spans="1:5" ht="12.75">
      <c r="A15" s="30" t="s">
        <v>45</v>
      </c>
      <c r="E15" s="31" t="s">
        <v>397</v>
      </c>
    </row>
    <row r="16" spans="1:5" ht="25.5">
      <c r="A16" t="s">
        <v>46</v>
      </c>
      <c r="E16" s="29" t="s">
        <v>82</v>
      </c>
    </row>
    <row r="17" spans="1:16" ht="12.75">
      <c r="A17" s="18" t="s">
        <v>38</v>
      </c>
      <c s="23" t="s">
        <v>15</v>
      </c>
      <c s="23" t="s">
        <v>78</v>
      </c>
      <c s="18" t="s">
        <v>15</v>
      </c>
      <c s="24" t="s">
        <v>85</v>
      </c>
      <c s="25" t="s">
        <v>80</v>
      </c>
      <c s="26">
        <v>33.063</v>
      </c>
      <c s="27">
        <v>0</v>
      </c>
      <c s="27">
        <f>ROUND(ROUND(H17,2)*ROUND(G17,3),2)</f>
      </c>
      <c r="O17">
        <f>(I17*21)/100</f>
      </c>
      <c t="s">
        <v>16</v>
      </c>
    </row>
    <row r="18" spans="1:5" ht="12.75">
      <c r="A18" s="28" t="s">
        <v>43</v>
      </c>
      <c r="E18" s="29" t="s">
        <v>40</v>
      </c>
    </row>
    <row r="19" spans="1:5" ht="63.75">
      <c r="A19" s="30" t="s">
        <v>45</v>
      </c>
      <c r="E19" s="31" t="s">
        <v>398</v>
      </c>
    </row>
    <row r="20" spans="1:5" ht="25.5">
      <c r="A20" t="s">
        <v>46</v>
      </c>
      <c r="E20" s="29" t="s">
        <v>82</v>
      </c>
    </row>
    <row r="21" spans="1:18" ht="12.75" customHeight="1">
      <c r="A21" s="5" t="s">
        <v>36</v>
      </c>
      <c s="5"/>
      <c s="35" t="s">
        <v>22</v>
      </c>
      <c s="5"/>
      <c s="21" t="s">
        <v>87</v>
      </c>
      <c s="5"/>
      <c s="5"/>
      <c s="5"/>
      <c s="36">
        <f>0+Q21</f>
      </c>
      <c r="O21">
        <f>0+R21</f>
      </c>
      <c r="Q21">
        <f>0+I22+I26+I30+I34+I38+I42+I46+I50+I54+I58+I62+I66+I70+I74+I78+I82+I86</f>
      </c>
      <c>
        <f>0+O22+O26+O30+O34+O38+O42+O46+O50+O54+O58+O62+O66+O70+O74+O78+O82+O86</f>
      </c>
    </row>
    <row r="22" spans="1:16" ht="12.75">
      <c r="A22" s="18" t="s">
        <v>38</v>
      </c>
      <c s="23" t="s">
        <v>26</v>
      </c>
      <c s="23" t="s">
        <v>93</v>
      </c>
      <c s="18" t="s">
        <v>40</v>
      </c>
      <c s="24" t="s">
        <v>94</v>
      </c>
      <c s="25" t="s">
        <v>95</v>
      </c>
      <c s="26">
        <v>3.98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96</v>
      </c>
    </row>
    <row r="24" spans="1:5" ht="12.75">
      <c r="A24" s="30" t="s">
        <v>45</v>
      </c>
      <c r="E24" s="31" t="s">
        <v>399</v>
      </c>
    </row>
    <row r="25" spans="1:5" ht="63.75">
      <c r="A25" t="s">
        <v>46</v>
      </c>
      <c r="E25" s="29" t="s">
        <v>98</v>
      </c>
    </row>
    <row r="26" spans="1:16" ht="12.75">
      <c r="A26" s="18" t="s">
        <v>38</v>
      </c>
      <c s="23" t="s">
        <v>28</v>
      </c>
      <c s="23" t="s">
        <v>99</v>
      </c>
      <c s="18" t="s">
        <v>40</v>
      </c>
      <c s="24" t="s">
        <v>100</v>
      </c>
      <c s="25" t="s">
        <v>101</v>
      </c>
      <c s="26">
        <v>64.078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40</v>
      </c>
    </row>
    <row r="28" spans="1:5" ht="12.75">
      <c r="A28" s="30" t="s">
        <v>45</v>
      </c>
      <c r="E28" s="31" t="s">
        <v>400</v>
      </c>
    </row>
    <row r="29" spans="1:5" ht="25.5">
      <c r="A29" t="s">
        <v>46</v>
      </c>
      <c r="E29" s="29" t="s">
        <v>103</v>
      </c>
    </row>
    <row r="30" spans="1:16" ht="12.75">
      <c r="A30" s="18" t="s">
        <v>38</v>
      </c>
      <c s="23" t="s">
        <v>30</v>
      </c>
      <c s="23" t="s">
        <v>111</v>
      </c>
      <c s="18" t="s">
        <v>40</v>
      </c>
      <c s="24" t="s">
        <v>112</v>
      </c>
      <c s="25" t="s">
        <v>95</v>
      </c>
      <c s="26">
        <v>4.068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25.5">
      <c r="A31" s="28" t="s">
        <v>43</v>
      </c>
      <c r="E31" s="29" t="s">
        <v>401</v>
      </c>
    </row>
    <row r="32" spans="1:5" ht="38.25">
      <c r="A32" s="30" t="s">
        <v>45</v>
      </c>
      <c r="E32" s="31" t="s">
        <v>402</v>
      </c>
    </row>
    <row r="33" spans="1:5" ht="63.75">
      <c r="A33" t="s">
        <v>46</v>
      </c>
      <c r="E33" s="29" t="s">
        <v>98</v>
      </c>
    </row>
    <row r="34" spans="1:16" ht="12.75">
      <c r="A34" s="18" t="s">
        <v>38</v>
      </c>
      <c s="23" t="s">
        <v>73</v>
      </c>
      <c s="23" t="s">
        <v>114</v>
      </c>
      <c s="18" t="s">
        <v>40</v>
      </c>
      <c s="24" t="s">
        <v>115</v>
      </c>
      <c s="25" t="s">
        <v>101</v>
      </c>
      <c s="26">
        <v>65.495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40</v>
      </c>
    </row>
    <row r="36" spans="1:5" ht="12.75">
      <c r="A36" s="30" t="s">
        <v>45</v>
      </c>
      <c r="E36" s="31" t="s">
        <v>403</v>
      </c>
    </row>
    <row r="37" spans="1:5" ht="25.5">
      <c r="A37" t="s">
        <v>46</v>
      </c>
      <c r="E37" s="29" t="s">
        <v>103</v>
      </c>
    </row>
    <row r="38" spans="1:16" ht="25.5">
      <c r="A38" s="18" t="s">
        <v>38</v>
      </c>
      <c s="23" t="s">
        <v>107</v>
      </c>
      <c s="23" t="s">
        <v>118</v>
      </c>
      <c s="18" t="s">
        <v>40</v>
      </c>
      <c s="24" t="s">
        <v>119</v>
      </c>
      <c s="25" t="s">
        <v>95</v>
      </c>
      <c s="26">
        <v>50.702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96</v>
      </c>
    </row>
    <row r="40" spans="1:5" ht="63.75">
      <c r="A40" s="30" t="s">
        <v>45</v>
      </c>
      <c r="E40" s="31" t="s">
        <v>404</v>
      </c>
    </row>
    <row r="41" spans="1:5" ht="63.75">
      <c r="A41" t="s">
        <v>46</v>
      </c>
      <c r="E41" s="29" t="s">
        <v>98</v>
      </c>
    </row>
    <row r="42" spans="1:16" ht="25.5">
      <c r="A42" s="18" t="s">
        <v>38</v>
      </c>
      <c s="23" t="s">
        <v>33</v>
      </c>
      <c s="23" t="s">
        <v>122</v>
      </c>
      <c s="18" t="s">
        <v>40</v>
      </c>
      <c s="24" t="s">
        <v>123</v>
      </c>
      <c s="25" t="s">
        <v>101</v>
      </c>
      <c s="26">
        <v>674.337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40</v>
      </c>
    </row>
    <row r="44" spans="1:5" ht="12.75">
      <c r="A44" s="30" t="s">
        <v>45</v>
      </c>
      <c r="E44" s="31" t="s">
        <v>405</v>
      </c>
    </row>
    <row r="45" spans="1:5" ht="25.5">
      <c r="A45" t="s">
        <v>46</v>
      </c>
      <c r="E45" s="29" t="s">
        <v>103</v>
      </c>
    </row>
    <row r="46" spans="1:16" ht="25.5">
      <c r="A46" s="18" t="s">
        <v>38</v>
      </c>
      <c s="23" t="s">
        <v>35</v>
      </c>
      <c s="23" t="s">
        <v>126</v>
      </c>
      <c s="18" t="s">
        <v>40</v>
      </c>
      <c s="24" t="s">
        <v>127</v>
      </c>
      <c s="25" t="s">
        <v>128</v>
      </c>
      <c s="26">
        <v>66.5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38.25">
      <c r="A47" s="28" t="s">
        <v>43</v>
      </c>
      <c r="E47" s="29" t="s">
        <v>406</v>
      </c>
    </row>
    <row r="48" spans="1:5" ht="38.25">
      <c r="A48" s="30" t="s">
        <v>45</v>
      </c>
      <c r="E48" s="31" t="s">
        <v>407</v>
      </c>
    </row>
    <row r="49" spans="1:5" ht="63.75">
      <c r="A49" t="s">
        <v>46</v>
      </c>
      <c r="E49" s="29" t="s">
        <v>98</v>
      </c>
    </row>
    <row r="50" spans="1:16" ht="25.5">
      <c r="A50" s="18" t="s">
        <v>38</v>
      </c>
      <c s="23" t="s">
        <v>117</v>
      </c>
      <c s="23" t="s">
        <v>132</v>
      </c>
      <c s="18" t="s">
        <v>40</v>
      </c>
      <c s="24" t="s">
        <v>133</v>
      </c>
      <c s="25" t="s">
        <v>101</v>
      </c>
      <c s="26">
        <v>299.915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12.75">
      <c r="A51" s="28" t="s">
        <v>43</v>
      </c>
      <c r="E51" s="29" t="s">
        <v>40</v>
      </c>
    </row>
    <row r="52" spans="1:5" ht="12.75">
      <c r="A52" s="30" t="s">
        <v>45</v>
      </c>
      <c r="E52" s="31" t="s">
        <v>408</v>
      </c>
    </row>
    <row r="53" spans="1:5" ht="25.5">
      <c r="A53" t="s">
        <v>46</v>
      </c>
      <c r="E53" s="29" t="s">
        <v>103</v>
      </c>
    </row>
    <row r="54" spans="1:16" ht="25.5">
      <c r="A54" s="18" t="s">
        <v>38</v>
      </c>
      <c s="23" t="s">
        <v>121</v>
      </c>
      <c s="23" t="s">
        <v>409</v>
      </c>
      <c s="18" t="s">
        <v>40</v>
      </c>
      <c s="24" t="s">
        <v>410</v>
      </c>
      <c s="25" t="s">
        <v>128</v>
      </c>
      <c s="26">
        <v>8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38.25">
      <c r="A55" s="28" t="s">
        <v>43</v>
      </c>
      <c r="E55" s="29" t="s">
        <v>411</v>
      </c>
    </row>
    <row r="56" spans="1:5" ht="12.75">
      <c r="A56" s="30" t="s">
        <v>45</v>
      </c>
      <c r="E56" s="31" t="s">
        <v>412</v>
      </c>
    </row>
    <row r="57" spans="1:5" ht="63.75">
      <c r="A57" t="s">
        <v>46</v>
      </c>
      <c r="E57" s="29" t="s">
        <v>98</v>
      </c>
    </row>
    <row r="58" spans="1:16" ht="12.75">
      <c r="A58" s="18" t="s">
        <v>38</v>
      </c>
      <c s="23" t="s">
        <v>125</v>
      </c>
      <c s="23" t="s">
        <v>413</v>
      </c>
      <c s="18" t="s">
        <v>40</v>
      </c>
      <c s="24" t="s">
        <v>414</v>
      </c>
      <c s="25" t="s">
        <v>101</v>
      </c>
      <c s="26">
        <v>20.24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12.75">
      <c r="A59" s="28" t="s">
        <v>43</v>
      </c>
      <c r="E59" s="29" t="s">
        <v>40</v>
      </c>
    </row>
    <row r="60" spans="1:5" ht="12.75">
      <c r="A60" s="30" t="s">
        <v>45</v>
      </c>
      <c r="E60" s="31" t="s">
        <v>415</v>
      </c>
    </row>
    <row r="61" spans="1:5" ht="25.5">
      <c r="A61" t="s">
        <v>46</v>
      </c>
      <c r="E61" s="29" t="s">
        <v>103</v>
      </c>
    </row>
    <row r="62" spans="1:16" ht="12.75">
      <c r="A62" s="18" t="s">
        <v>38</v>
      </c>
      <c s="23" t="s">
        <v>131</v>
      </c>
      <c s="23" t="s">
        <v>136</v>
      </c>
      <c s="18" t="s">
        <v>40</v>
      </c>
      <c s="24" t="s">
        <v>137</v>
      </c>
      <c s="25" t="s">
        <v>95</v>
      </c>
      <c s="26">
        <v>1.99</v>
      </c>
      <c s="27">
        <v>0</v>
      </c>
      <c s="27">
        <f>ROUND(ROUND(H62,2)*ROUND(G62,3),2)</f>
      </c>
      <c r="O62">
        <f>(I62*21)/100</f>
      </c>
      <c t="s">
        <v>16</v>
      </c>
    </row>
    <row r="63" spans="1:5" ht="38.25">
      <c r="A63" s="28" t="s">
        <v>43</v>
      </c>
      <c r="E63" s="29" t="s">
        <v>416</v>
      </c>
    </row>
    <row r="64" spans="1:5" ht="12.75">
      <c r="A64" s="30" t="s">
        <v>45</v>
      </c>
      <c r="E64" s="31" t="s">
        <v>417</v>
      </c>
    </row>
    <row r="65" spans="1:5" ht="25.5">
      <c r="A65" t="s">
        <v>46</v>
      </c>
      <c r="E65" s="29" t="s">
        <v>140</v>
      </c>
    </row>
    <row r="66" spans="1:16" ht="12.75">
      <c r="A66" s="18" t="s">
        <v>38</v>
      </c>
      <c s="23" t="s">
        <v>135</v>
      </c>
      <c s="23" t="s">
        <v>142</v>
      </c>
      <c s="18" t="s">
        <v>40</v>
      </c>
      <c s="24" t="s">
        <v>143</v>
      </c>
      <c s="25" t="s">
        <v>95</v>
      </c>
      <c s="26">
        <v>28.15</v>
      </c>
      <c s="27">
        <v>0</v>
      </c>
      <c s="27">
        <f>ROUND(ROUND(H66,2)*ROUND(G66,3),2)</f>
      </c>
      <c r="O66">
        <f>(I66*21)/100</f>
      </c>
      <c t="s">
        <v>16</v>
      </c>
    </row>
    <row r="67" spans="1:5" ht="12.75">
      <c r="A67" s="28" t="s">
        <v>43</v>
      </c>
      <c r="E67" s="29" t="s">
        <v>96</v>
      </c>
    </row>
    <row r="68" spans="1:5" ht="38.25">
      <c r="A68" s="30" t="s">
        <v>45</v>
      </c>
      <c r="E68" s="31" t="s">
        <v>418</v>
      </c>
    </row>
    <row r="69" spans="1:5" ht="369.75">
      <c r="A69" t="s">
        <v>46</v>
      </c>
      <c r="E69" s="29" t="s">
        <v>145</v>
      </c>
    </row>
    <row r="70" spans="1:16" ht="12.75">
      <c r="A70" s="18" t="s">
        <v>38</v>
      </c>
      <c s="23" t="s">
        <v>141</v>
      </c>
      <c s="23" t="s">
        <v>147</v>
      </c>
      <c s="18" t="s">
        <v>40</v>
      </c>
      <c s="24" t="s">
        <v>148</v>
      </c>
      <c s="25" t="s">
        <v>149</v>
      </c>
      <c s="26">
        <v>197.05</v>
      </c>
      <c s="27">
        <v>0</v>
      </c>
      <c s="27">
        <f>ROUND(ROUND(H70,2)*ROUND(G70,3),2)</f>
      </c>
      <c r="O70">
        <f>(I70*21)/100</f>
      </c>
      <c t="s">
        <v>16</v>
      </c>
    </row>
    <row r="71" spans="1:5" ht="12.75">
      <c r="A71" s="28" t="s">
        <v>43</v>
      </c>
      <c r="E71" s="29" t="s">
        <v>40</v>
      </c>
    </row>
    <row r="72" spans="1:5" ht="12.75">
      <c r="A72" s="30" t="s">
        <v>45</v>
      </c>
      <c r="E72" s="31" t="s">
        <v>419</v>
      </c>
    </row>
    <row r="73" spans="1:5" ht="25.5">
      <c r="A73" t="s">
        <v>46</v>
      </c>
      <c r="E73" s="29" t="s">
        <v>151</v>
      </c>
    </row>
    <row r="74" spans="1:16" ht="12.75">
      <c r="A74" s="18" t="s">
        <v>38</v>
      </c>
      <c s="23" t="s">
        <v>146</v>
      </c>
      <c s="23" t="s">
        <v>153</v>
      </c>
      <c s="18" t="s">
        <v>40</v>
      </c>
      <c s="24" t="s">
        <v>154</v>
      </c>
      <c s="25" t="s">
        <v>95</v>
      </c>
      <c s="26">
        <v>28.15</v>
      </c>
      <c s="27">
        <v>0</v>
      </c>
      <c s="27">
        <f>ROUND(ROUND(H74,2)*ROUND(G74,3),2)</f>
      </c>
      <c r="O74">
        <f>(I74*21)/100</f>
      </c>
      <c t="s">
        <v>16</v>
      </c>
    </row>
    <row r="75" spans="1:5" ht="12.75">
      <c r="A75" s="28" t="s">
        <v>43</v>
      </c>
      <c r="E75" s="29" t="s">
        <v>40</v>
      </c>
    </row>
    <row r="76" spans="1:5" ht="12.75">
      <c r="A76" s="30" t="s">
        <v>45</v>
      </c>
      <c r="E76" s="31" t="s">
        <v>420</v>
      </c>
    </row>
    <row r="77" spans="1:5" ht="191.25">
      <c r="A77" t="s">
        <v>46</v>
      </c>
      <c r="E77" s="29" t="s">
        <v>156</v>
      </c>
    </row>
    <row r="78" spans="1:16" ht="12.75">
      <c r="A78" s="18" t="s">
        <v>38</v>
      </c>
      <c s="23" t="s">
        <v>152</v>
      </c>
      <c s="23" t="s">
        <v>344</v>
      </c>
      <c s="18" t="s">
        <v>40</v>
      </c>
      <c s="24" t="s">
        <v>345</v>
      </c>
      <c s="25" t="s">
        <v>95</v>
      </c>
      <c s="26">
        <v>165.656</v>
      </c>
      <c s="27">
        <v>0</v>
      </c>
      <c s="27">
        <f>ROUND(ROUND(H78,2)*ROUND(G78,3),2)</f>
      </c>
      <c r="O78">
        <f>(I78*21)/100</f>
      </c>
      <c t="s">
        <v>16</v>
      </c>
    </row>
    <row r="79" spans="1:5" ht="25.5">
      <c r="A79" s="28" t="s">
        <v>43</v>
      </c>
      <c r="E79" s="29" t="s">
        <v>421</v>
      </c>
    </row>
    <row r="80" spans="1:5" ht="89.25">
      <c r="A80" s="30" t="s">
        <v>45</v>
      </c>
      <c r="E80" s="31" t="s">
        <v>422</v>
      </c>
    </row>
    <row r="81" spans="1:5" ht="229.5">
      <c r="A81" t="s">
        <v>46</v>
      </c>
      <c r="E81" s="29" t="s">
        <v>348</v>
      </c>
    </row>
    <row r="82" spans="1:16" ht="12.75">
      <c r="A82" s="18" t="s">
        <v>38</v>
      </c>
      <c s="23" t="s">
        <v>157</v>
      </c>
      <c s="23" t="s">
        <v>423</v>
      </c>
      <c s="18" t="s">
        <v>40</v>
      </c>
      <c s="24" t="s">
        <v>424</v>
      </c>
      <c s="25" t="s">
        <v>95</v>
      </c>
      <c s="26">
        <v>70.7</v>
      </c>
      <c s="27">
        <v>0</v>
      </c>
      <c s="27">
        <f>ROUND(ROUND(H82,2)*ROUND(G82,3),2)</f>
      </c>
      <c r="O82">
        <f>(I82*21)/100</f>
      </c>
      <c t="s">
        <v>16</v>
      </c>
    </row>
    <row r="83" spans="1:5" ht="25.5">
      <c r="A83" s="28" t="s">
        <v>43</v>
      </c>
      <c r="E83" s="29" t="s">
        <v>421</v>
      </c>
    </row>
    <row r="84" spans="1:5" ht="12.75">
      <c r="A84" s="30" t="s">
        <v>45</v>
      </c>
      <c r="E84" s="31" t="s">
        <v>425</v>
      </c>
    </row>
    <row r="85" spans="1:5" ht="38.25">
      <c r="A85" t="s">
        <v>46</v>
      </c>
      <c r="E85" s="29" t="s">
        <v>426</v>
      </c>
    </row>
    <row r="86" spans="1:16" ht="12.75">
      <c r="A86" s="18" t="s">
        <v>38</v>
      </c>
      <c s="23" t="s">
        <v>162</v>
      </c>
      <c s="23" t="s">
        <v>427</v>
      </c>
      <c s="18" t="s">
        <v>40</v>
      </c>
      <c s="24" t="s">
        <v>428</v>
      </c>
      <c s="25" t="s">
        <v>165</v>
      </c>
      <c s="26">
        <v>707</v>
      </c>
      <c s="27">
        <v>0</v>
      </c>
      <c s="27">
        <f>ROUND(ROUND(H86,2)*ROUND(G86,3),2)</f>
      </c>
      <c r="O86">
        <f>(I86*21)/100</f>
      </c>
      <c t="s">
        <v>16</v>
      </c>
    </row>
    <row r="87" spans="1:5" ht="12.75">
      <c r="A87" s="28" t="s">
        <v>43</v>
      </c>
      <c r="E87" s="29" t="s">
        <v>96</v>
      </c>
    </row>
    <row r="88" spans="1:5" ht="12.75">
      <c r="A88" s="30" t="s">
        <v>45</v>
      </c>
      <c r="E88" s="31" t="s">
        <v>40</v>
      </c>
    </row>
    <row r="89" spans="1:5" ht="25.5">
      <c r="A89" t="s">
        <v>46</v>
      </c>
      <c r="E89" s="29" t="s">
        <v>429</v>
      </c>
    </row>
    <row r="90" spans="1:18" ht="12.75" customHeight="1">
      <c r="A90" s="5" t="s">
        <v>36</v>
      </c>
      <c s="5"/>
      <c s="35" t="s">
        <v>107</v>
      </c>
      <c s="5"/>
      <c s="21" t="s">
        <v>231</v>
      </c>
      <c s="5"/>
      <c s="5"/>
      <c s="5"/>
      <c s="36">
        <f>0+Q90</f>
      </c>
      <c r="O90">
        <f>0+R90</f>
      </c>
      <c r="Q90">
        <f>0+I91+I95</f>
      </c>
      <c>
        <f>0+O91+O95</f>
      </c>
    </row>
    <row r="91" spans="1:16" ht="12.75">
      <c r="A91" s="18" t="s">
        <v>38</v>
      </c>
      <c s="23" t="s">
        <v>169</v>
      </c>
      <c s="23" t="s">
        <v>233</v>
      </c>
      <c s="18" t="s">
        <v>40</v>
      </c>
      <c s="24" t="s">
        <v>234</v>
      </c>
      <c s="25" t="s">
        <v>90</v>
      </c>
      <c s="26">
        <v>4</v>
      </c>
      <c s="27">
        <v>0</v>
      </c>
      <c s="27">
        <f>ROUND(ROUND(H91,2)*ROUND(G91,3),2)</f>
      </c>
      <c r="O91">
        <f>(I91*21)/100</f>
      </c>
      <c t="s">
        <v>16</v>
      </c>
    </row>
    <row r="92" spans="1:5" ht="12.75">
      <c r="A92" s="28" t="s">
        <v>43</v>
      </c>
      <c r="E92" s="29" t="s">
        <v>430</v>
      </c>
    </row>
    <row r="93" spans="1:5" ht="12.75">
      <c r="A93" s="30" t="s">
        <v>45</v>
      </c>
      <c r="E93" s="31" t="s">
        <v>40</v>
      </c>
    </row>
    <row r="94" spans="1:5" ht="25.5">
      <c r="A94" t="s">
        <v>46</v>
      </c>
      <c r="E94" s="29" t="s">
        <v>236</v>
      </c>
    </row>
    <row r="95" spans="1:16" ht="12.75">
      <c r="A95" s="18" t="s">
        <v>38</v>
      </c>
      <c s="23" t="s">
        <v>174</v>
      </c>
      <c s="23" t="s">
        <v>238</v>
      </c>
      <c s="18" t="s">
        <v>40</v>
      </c>
      <c s="24" t="s">
        <v>239</v>
      </c>
      <c s="25" t="s">
        <v>90</v>
      </c>
      <c s="26">
        <v>4</v>
      </c>
      <c s="27">
        <v>0</v>
      </c>
      <c s="27">
        <f>ROUND(ROUND(H95,2)*ROUND(G95,3),2)</f>
      </c>
      <c r="O95">
        <f>(I95*21)/100</f>
      </c>
      <c t="s">
        <v>16</v>
      </c>
    </row>
    <row r="96" spans="1:5" ht="12.75">
      <c r="A96" s="28" t="s">
        <v>43</v>
      </c>
      <c r="E96" s="29" t="s">
        <v>240</v>
      </c>
    </row>
    <row r="97" spans="1:5" ht="12.75">
      <c r="A97" s="30" t="s">
        <v>45</v>
      </c>
      <c r="E97" s="31" t="s">
        <v>40</v>
      </c>
    </row>
    <row r="98" spans="1:5" ht="25.5">
      <c r="A98" t="s">
        <v>46</v>
      </c>
      <c r="E98" s="29" t="s">
        <v>236</v>
      </c>
    </row>
    <row r="99" spans="1:18" ht="12.75" customHeight="1">
      <c r="A99" s="5" t="s">
        <v>36</v>
      </c>
      <c s="5"/>
      <c s="35" t="s">
        <v>33</v>
      </c>
      <c s="5"/>
      <c s="21" t="s">
        <v>241</v>
      </c>
      <c s="5"/>
      <c s="5"/>
      <c s="5"/>
      <c s="36">
        <f>0+Q99</f>
      </c>
      <c r="O99">
        <f>0+R99</f>
      </c>
      <c r="Q99">
        <f>0+I100+I104</f>
      </c>
      <c>
        <f>0+O100+O104</f>
      </c>
    </row>
    <row r="100" spans="1:16" ht="12.75">
      <c r="A100" s="18" t="s">
        <v>38</v>
      </c>
      <c s="23" t="s">
        <v>179</v>
      </c>
      <c s="23" t="s">
        <v>243</v>
      </c>
      <c s="18" t="s">
        <v>40</v>
      </c>
      <c s="24" t="s">
        <v>244</v>
      </c>
      <c s="25" t="s">
        <v>128</v>
      </c>
      <c s="26">
        <v>30</v>
      </c>
      <c s="27">
        <v>0</v>
      </c>
      <c s="27">
        <f>ROUND(ROUND(H100,2)*ROUND(G100,3),2)</f>
      </c>
      <c r="O100">
        <f>(I100*21)/100</f>
      </c>
      <c t="s">
        <v>16</v>
      </c>
    </row>
    <row r="101" spans="1:5" ht="25.5">
      <c r="A101" s="28" t="s">
        <v>43</v>
      </c>
      <c r="E101" s="29" t="s">
        <v>138</v>
      </c>
    </row>
    <row r="102" spans="1:5" ht="12.75">
      <c r="A102" s="30" t="s">
        <v>45</v>
      </c>
      <c r="E102" s="31" t="s">
        <v>431</v>
      </c>
    </row>
    <row r="103" spans="1:5" ht="38.25">
      <c r="A103" t="s">
        <v>46</v>
      </c>
      <c r="E103" s="29" t="s">
        <v>246</v>
      </c>
    </row>
    <row r="104" spans="1:16" ht="12.75">
      <c r="A104" s="18" t="s">
        <v>38</v>
      </c>
      <c s="23" t="s">
        <v>183</v>
      </c>
      <c s="23" t="s">
        <v>432</v>
      </c>
      <c s="18" t="s">
        <v>40</v>
      </c>
      <c s="24" t="s">
        <v>433</v>
      </c>
      <c s="25" t="s">
        <v>128</v>
      </c>
      <c s="26">
        <v>41.6</v>
      </c>
      <c s="27">
        <v>0</v>
      </c>
      <c s="27">
        <f>ROUND(ROUND(H104,2)*ROUND(G104,3),2)</f>
      </c>
      <c r="O104">
        <f>(I104*21)/100</f>
      </c>
      <c t="s">
        <v>16</v>
      </c>
    </row>
    <row r="105" spans="1:5" ht="25.5">
      <c r="A105" s="28" t="s">
        <v>43</v>
      </c>
      <c r="E105" s="29" t="s">
        <v>434</v>
      </c>
    </row>
    <row r="106" spans="1:5" ht="25.5">
      <c r="A106" s="30" t="s">
        <v>45</v>
      </c>
      <c r="E106" s="31" t="s">
        <v>435</v>
      </c>
    </row>
    <row r="107" spans="1:5" ht="51">
      <c r="A107" t="s">
        <v>46</v>
      </c>
      <c r="E107" s="29" t="s">
        <v>436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9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0+O8+O17+O254+O379+O384+O393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437</v>
      </c>
      <c s="32">
        <f>0+I8+I17+I254+I379+I384+I393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437</v>
      </c>
      <c s="5"/>
      <c s="14" t="s">
        <v>438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22</v>
      </c>
      <c s="19"/>
      <c s="21" t="s">
        <v>87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25.5">
      <c r="A9" s="18" t="s">
        <v>38</v>
      </c>
      <c s="23" t="s">
        <v>22</v>
      </c>
      <c s="23" t="s">
        <v>439</v>
      </c>
      <c s="18" t="s">
        <v>40</v>
      </c>
      <c s="24" t="s">
        <v>440</v>
      </c>
      <c s="25" t="s">
        <v>95</v>
      </c>
      <c s="26">
        <v>18.5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40</v>
      </c>
    </row>
    <row r="11" spans="1:5" ht="38.25">
      <c r="A11" s="30" t="s">
        <v>45</v>
      </c>
      <c r="E11" s="31" t="s">
        <v>441</v>
      </c>
    </row>
    <row r="12" spans="1:5" ht="12.75">
      <c r="A12" t="s">
        <v>46</v>
      </c>
      <c r="E12" s="29" t="s">
        <v>40</v>
      </c>
    </row>
    <row r="13" spans="1:16" ht="12.75">
      <c r="A13" s="18" t="s">
        <v>38</v>
      </c>
      <c s="23" t="s">
        <v>442</v>
      </c>
      <c s="23" t="s">
        <v>443</v>
      </c>
      <c s="18" t="s">
        <v>40</v>
      </c>
      <c s="24" t="s">
        <v>444</v>
      </c>
      <c s="25" t="s">
        <v>80</v>
      </c>
      <c s="26">
        <v>31.45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.75">
      <c r="A14" s="28" t="s">
        <v>43</v>
      </c>
      <c r="E14" s="29" t="s">
        <v>40</v>
      </c>
    </row>
    <row r="15" spans="1:5" ht="12.75">
      <c r="A15" s="30" t="s">
        <v>45</v>
      </c>
      <c r="E15" s="31" t="s">
        <v>40</v>
      </c>
    </row>
    <row r="16" spans="1:5" ht="12.75">
      <c r="A16" t="s">
        <v>46</v>
      </c>
      <c r="E16" s="29" t="s">
        <v>40</v>
      </c>
    </row>
    <row r="17" spans="1:18" ht="12.75" customHeight="1">
      <c r="A17" s="5" t="s">
        <v>36</v>
      </c>
      <c s="5"/>
      <c s="35" t="s">
        <v>445</v>
      </c>
      <c s="5"/>
      <c s="21" t="s">
        <v>446</v>
      </c>
      <c s="5"/>
      <c s="5"/>
      <c s="5"/>
      <c s="36">
        <f>0+Q17</f>
      </c>
      <c r="O17">
        <f>0+R17</f>
      </c>
      <c r="Q17">
        <f>0+I18+I22+I26+I30+I34+I38+I42+I46+I50+I54+I58+I62+I66+I70+I74+I78+I82+I86+I90+I94+I98+I102+I106+I110+I114+I118+I122+I126+I130+I134+I138+I142+I146+I150+I154+I158+I162+I166+I170+I174+I178+I182+I186+I190+I194+I198+I202+I206+I210+I214+I218+I222+I226+I230+I234+I238+I242+I246+I250</f>
      </c>
      <c>
        <f>0+O18+O22+O26+O30+O34+O38+O42+O46+O50+O54+O58+O62+O66+O70+O74+O78+O82+O86+O90+O94+O98+O102+O106+O110+O114+O118+O122+O126+O130+O134+O138+O142+O146+O150+O154+O158+O162+O166+O170+O174+O178+O182+O186+O190+O194+O198+O202+O206+O210+O214+O218+O222+O226+O230+O234+O238+O242+O246+O250</f>
      </c>
    </row>
    <row r="18" spans="1:16" ht="25.5">
      <c r="A18" s="18" t="s">
        <v>38</v>
      </c>
      <c s="23" t="s">
        <v>16</v>
      </c>
      <c s="23" t="s">
        <v>447</v>
      </c>
      <c s="18" t="s">
        <v>40</v>
      </c>
      <c s="24" t="s">
        <v>448</v>
      </c>
      <c s="25" t="s">
        <v>90</v>
      </c>
      <c s="26">
        <v>60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40</v>
      </c>
    </row>
    <row r="20" spans="1:5" ht="25.5">
      <c r="A20" s="30" t="s">
        <v>45</v>
      </c>
      <c r="E20" s="31" t="s">
        <v>449</v>
      </c>
    </row>
    <row r="21" spans="1:5" ht="12.75">
      <c r="A21" t="s">
        <v>46</v>
      </c>
      <c r="E21" s="29" t="s">
        <v>40</v>
      </c>
    </row>
    <row r="22" spans="1:16" ht="12.75">
      <c r="A22" s="18" t="s">
        <v>38</v>
      </c>
      <c s="23" t="s">
        <v>15</v>
      </c>
      <c s="23" t="s">
        <v>450</v>
      </c>
      <c s="18" t="s">
        <v>40</v>
      </c>
      <c s="24" t="s">
        <v>451</v>
      </c>
      <c s="25" t="s">
        <v>90</v>
      </c>
      <c s="26">
        <v>140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40</v>
      </c>
    </row>
    <row r="24" spans="1:5" ht="25.5">
      <c r="A24" s="30" t="s">
        <v>45</v>
      </c>
      <c r="E24" s="31" t="s">
        <v>452</v>
      </c>
    </row>
    <row r="25" spans="1:5" ht="12.75">
      <c r="A25" t="s">
        <v>46</v>
      </c>
      <c r="E25" s="29" t="s">
        <v>40</v>
      </c>
    </row>
    <row r="26" spans="1:16" ht="25.5">
      <c r="A26" s="18" t="s">
        <v>38</v>
      </c>
      <c s="23" t="s">
        <v>26</v>
      </c>
      <c s="23" t="s">
        <v>453</v>
      </c>
      <c s="18" t="s">
        <v>40</v>
      </c>
      <c s="24" t="s">
        <v>454</v>
      </c>
      <c s="25" t="s">
        <v>90</v>
      </c>
      <c s="26">
        <v>35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40</v>
      </c>
    </row>
    <row r="28" spans="1:5" ht="25.5">
      <c r="A28" s="30" t="s">
        <v>45</v>
      </c>
      <c r="E28" s="31" t="s">
        <v>455</v>
      </c>
    </row>
    <row r="29" spans="1:5" ht="12.75">
      <c r="A29" t="s">
        <v>46</v>
      </c>
      <c r="E29" s="29" t="s">
        <v>40</v>
      </c>
    </row>
    <row r="30" spans="1:16" ht="12.75">
      <c r="A30" s="18" t="s">
        <v>38</v>
      </c>
      <c s="23" t="s">
        <v>28</v>
      </c>
      <c s="23" t="s">
        <v>456</v>
      </c>
      <c s="18" t="s">
        <v>40</v>
      </c>
      <c s="24" t="s">
        <v>457</v>
      </c>
      <c s="25" t="s">
        <v>90</v>
      </c>
      <c s="26">
        <v>21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40</v>
      </c>
    </row>
    <row r="32" spans="1:5" ht="12.75">
      <c r="A32" s="30" t="s">
        <v>45</v>
      </c>
      <c r="E32" s="31" t="s">
        <v>40</v>
      </c>
    </row>
    <row r="33" spans="1:5" ht="12.75">
      <c r="A33" t="s">
        <v>46</v>
      </c>
      <c r="E33" s="29" t="s">
        <v>40</v>
      </c>
    </row>
    <row r="34" spans="1:16" ht="12.75">
      <c r="A34" s="18" t="s">
        <v>38</v>
      </c>
      <c s="23" t="s">
        <v>30</v>
      </c>
      <c s="23" t="s">
        <v>458</v>
      </c>
      <c s="18" t="s">
        <v>40</v>
      </c>
      <c s="24" t="s">
        <v>459</v>
      </c>
      <c s="25" t="s">
        <v>90</v>
      </c>
      <c s="26">
        <v>12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40</v>
      </c>
    </row>
    <row r="36" spans="1:5" ht="12.75">
      <c r="A36" s="30" t="s">
        <v>45</v>
      </c>
      <c r="E36" s="31" t="s">
        <v>40</v>
      </c>
    </row>
    <row r="37" spans="1:5" ht="12.75">
      <c r="A37" t="s">
        <v>46</v>
      </c>
      <c r="E37" s="29" t="s">
        <v>40</v>
      </c>
    </row>
    <row r="38" spans="1:16" ht="12.75">
      <c r="A38" s="18" t="s">
        <v>38</v>
      </c>
      <c s="23" t="s">
        <v>73</v>
      </c>
      <c s="23" t="s">
        <v>460</v>
      </c>
      <c s="18" t="s">
        <v>40</v>
      </c>
      <c s="24" t="s">
        <v>461</v>
      </c>
      <c s="25" t="s">
        <v>90</v>
      </c>
      <c s="26">
        <v>8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40</v>
      </c>
    </row>
    <row r="40" spans="1:5" ht="12.75">
      <c r="A40" s="30" t="s">
        <v>45</v>
      </c>
      <c r="E40" s="31" t="s">
        <v>40</v>
      </c>
    </row>
    <row r="41" spans="1:5" ht="12.75">
      <c r="A41" t="s">
        <v>46</v>
      </c>
      <c r="E41" s="29" t="s">
        <v>40</v>
      </c>
    </row>
    <row r="42" spans="1:16" ht="12.75">
      <c r="A42" s="18" t="s">
        <v>38</v>
      </c>
      <c s="23" t="s">
        <v>107</v>
      </c>
      <c s="23" t="s">
        <v>462</v>
      </c>
      <c s="18" t="s">
        <v>40</v>
      </c>
      <c s="24" t="s">
        <v>463</v>
      </c>
      <c s="25" t="s">
        <v>90</v>
      </c>
      <c s="26">
        <v>8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40</v>
      </c>
    </row>
    <row r="44" spans="1:5" ht="12.75">
      <c r="A44" s="30" t="s">
        <v>45</v>
      </c>
      <c r="E44" s="31" t="s">
        <v>40</v>
      </c>
    </row>
    <row r="45" spans="1:5" ht="12.75">
      <c r="A45" t="s">
        <v>46</v>
      </c>
      <c r="E45" s="29" t="s">
        <v>40</v>
      </c>
    </row>
    <row r="46" spans="1:16" ht="12.75">
      <c r="A46" s="18" t="s">
        <v>38</v>
      </c>
      <c s="23" t="s">
        <v>33</v>
      </c>
      <c s="23" t="s">
        <v>464</v>
      </c>
      <c s="18" t="s">
        <v>40</v>
      </c>
      <c s="24" t="s">
        <v>465</v>
      </c>
      <c s="25" t="s">
        <v>90</v>
      </c>
      <c s="26">
        <v>10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40</v>
      </c>
    </row>
    <row r="48" spans="1:5" ht="12.75">
      <c r="A48" s="30" t="s">
        <v>45</v>
      </c>
      <c r="E48" s="31" t="s">
        <v>40</v>
      </c>
    </row>
    <row r="49" spans="1:5" ht="12.75">
      <c r="A49" t="s">
        <v>46</v>
      </c>
      <c r="E49" s="29" t="s">
        <v>40</v>
      </c>
    </row>
    <row r="50" spans="1:16" ht="12.75">
      <c r="A50" s="18" t="s">
        <v>38</v>
      </c>
      <c s="23" t="s">
        <v>35</v>
      </c>
      <c s="23" t="s">
        <v>466</v>
      </c>
      <c s="18" t="s">
        <v>40</v>
      </c>
      <c s="24" t="s">
        <v>467</v>
      </c>
      <c s="25" t="s">
        <v>90</v>
      </c>
      <c s="26">
        <v>11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12.75">
      <c r="A51" s="28" t="s">
        <v>43</v>
      </c>
      <c r="E51" s="29" t="s">
        <v>40</v>
      </c>
    </row>
    <row r="52" spans="1:5" ht="12.75">
      <c r="A52" s="30" t="s">
        <v>45</v>
      </c>
      <c r="E52" s="31" t="s">
        <v>40</v>
      </c>
    </row>
    <row r="53" spans="1:5" ht="12.75">
      <c r="A53" t="s">
        <v>46</v>
      </c>
      <c r="E53" s="29" t="s">
        <v>40</v>
      </c>
    </row>
    <row r="54" spans="1:16" ht="12.75">
      <c r="A54" s="18" t="s">
        <v>38</v>
      </c>
      <c s="23" t="s">
        <v>117</v>
      </c>
      <c s="23" t="s">
        <v>468</v>
      </c>
      <c s="18" t="s">
        <v>40</v>
      </c>
      <c s="24" t="s">
        <v>469</v>
      </c>
      <c s="25" t="s">
        <v>90</v>
      </c>
      <c s="26">
        <v>20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12.75">
      <c r="A55" s="28" t="s">
        <v>43</v>
      </c>
      <c r="E55" s="29" t="s">
        <v>40</v>
      </c>
    </row>
    <row r="56" spans="1:5" ht="12.75">
      <c r="A56" s="30" t="s">
        <v>45</v>
      </c>
      <c r="E56" s="31" t="s">
        <v>40</v>
      </c>
    </row>
    <row r="57" spans="1:5" ht="12.75">
      <c r="A57" t="s">
        <v>46</v>
      </c>
      <c r="E57" s="29" t="s">
        <v>40</v>
      </c>
    </row>
    <row r="58" spans="1:16" ht="12.75">
      <c r="A58" s="18" t="s">
        <v>38</v>
      </c>
      <c s="23" t="s">
        <v>121</v>
      </c>
      <c s="23" t="s">
        <v>470</v>
      </c>
      <c s="18" t="s">
        <v>40</v>
      </c>
      <c s="24" t="s">
        <v>471</v>
      </c>
      <c s="25" t="s">
        <v>90</v>
      </c>
      <c s="26">
        <v>1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12.75">
      <c r="A59" s="28" t="s">
        <v>43</v>
      </c>
      <c r="E59" s="29" t="s">
        <v>40</v>
      </c>
    </row>
    <row r="60" spans="1:5" ht="12.75">
      <c r="A60" s="30" t="s">
        <v>45</v>
      </c>
      <c r="E60" s="31" t="s">
        <v>40</v>
      </c>
    </row>
    <row r="61" spans="1:5" ht="12.75">
      <c r="A61" t="s">
        <v>46</v>
      </c>
      <c r="E61" s="29" t="s">
        <v>40</v>
      </c>
    </row>
    <row r="62" spans="1:16" ht="25.5">
      <c r="A62" s="18" t="s">
        <v>38</v>
      </c>
      <c s="23" t="s">
        <v>125</v>
      </c>
      <c s="23" t="s">
        <v>472</v>
      </c>
      <c s="18" t="s">
        <v>40</v>
      </c>
      <c s="24" t="s">
        <v>473</v>
      </c>
      <c s="25" t="s">
        <v>128</v>
      </c>
      <c s="26">
        <v>417</v>
      </c>
      <c s="27">
        <v>0</v>
      </c>
      <c s="27">
        <f>ROUND(ROUND(H62,2)*ROUND(G62,3),2)</f>
      </c>
      <c r="O62">
        <f>(I62*21)/100</f>
      </c>
      <c t="s">
        <v>16</v>
      </c>
    </row>
    <row r="63" spans="1:5" ht="12.75">
      <c r="A63" s="28" t="s">
        <v>43</v>
      </c>
      <c r="E63" s="29" t="s">
        <v>40</v>
      </c>
    </row>
    <row r="64" spans="1:5" ht="25.5">
      <c r="A64" s="30" t="s">
        <v>45</v>
      </c>
      <c r="E64" s="31" t="s">
        <v>474</v>
      </c>
    </row>
    <row r="65" spans="1:5" ht="12.75">
      <c r="A65" t="s">
        <v>46</v>
      </c>
      <c r="E65" s="29" t="s">
        <v>40</v>
      </c>
    </row>
    <row r="66" spans="1:16" ht="12.75">
      <c r="A66" s="18" t="s">
        <v>38</v>
      </c>
      <c s="23" t="s">
        <v>131</v>
      </c>
      <c s="23" t="s">
        <v>475</v>
      </c>
      <c s="18" t="s">
        <v>40</v>
      </c>
      <c s="24" t="s">
        <v>476</v>
      </c>
      <c s="25" t="s">
        <v>90</v>
      </c>
      <c s="26">
        <v>48</v>
      </c>
      <c s="27">
        <v>0</v>
      </c>
      <c s="27">
        <f>ROUND(ROUND(H66,2)*ROUND(G66,3),2)</f>
      </c>
      <c r="O66">
        <f>(I66*21)/100</f>
      </c>
      <c t="s">
        <v>16</v>
      </c>
    </row>
    <row r="67" spans="1:5" ht="12.75">
      <c r="A67" s="28" t="s">
        <v>43</v>
      </c>
      <c r="E67" s="29" t="s">
        <v>40</v>
      </c>
    </row>
    <row r="68" spans="1:5" ht="25.5">
      <c r="A68" s="30" t="s">
        <v>45</v>
      </c>
      <c r="E68" s="31" t="s">
        <v>477</v>
      </c>
    </row>
    <row r="69" spans="1:5" ht="12.75">
      <c r="A69" t="s">
        <v>46</v>
      </c>
      <c r="E69" s="29" t="s">
        <v>40</v>
      </c>
    </row>
    <row r="70" spans="1:16" ht="12.75">
      <c r="A70" s="18" t="s">
        <v>38</v>
      </c>
      <c s="23" t="s">
        <v>135</v>
      </c>
      <c s="23" t="s">
        <v>478</v>
      </c>
      <c s="18" t="s">
        <v>40</v>
      </c>
      <c s="24" t="s">
        <v>479</v>
      </c>
      <c s="25" t="s">
        <v>90</v>
      </c>
      <c s="26">
        <v>19</v>
      </c>
      <c s="27">
        <v>0</v>
      </c>
      <c s="27">
        <f>ROUND(ROUND(H70,2)*ROUND(G70,3),2)</f>
      </c>
      <c r="O70">
        <f>(I70*21)/100</f>
      </c>
      <c t="s">
        <v>16</v>
      </c>
    </row>
    <row r="71" spans="1:5" ht="12.75">
      <c r="A71" s="28" t="s">
        <v>43</v>
      </c>
      <c r="E71" s="29" t="s">
        <v>40</v>
      </c>
    </row>
    <row r="72" spans="1:5" ht="25.5">
      <c r="A72" s="30" t="s">
        <v>45</v>
      </c>
      <c r="E72" s="31" t="s">
        <v>480</v>
      </c>
    </row>
    <row r="73" spans="1:5" ht="12.75">
      <c r="A73" t="s">
        <v>46</v>
      </c>
      <c r="E73" s="29" t="s">
        <v>40</v>
      </c>
    </row>
    <row r="74" spans="1:16" ht="25.5">
      <c r="A74" s="18" t="s">
        <v>38</v>
      </c>
      <c s="23" t="s">
        <v>141</v>
      </c>
      <c s="23" t="s">
        <v>481</v>
      </c>
      <c s="18" t="s">
        <v>40</v>
      </c>
      <c s="24" t="s">
        <v>482</v>
      </c>
      <c s="25" t="s">
        <v>90</v>
      </c>
      <c s="26">
        <v>1</v>
      </c>
      <c s="27">
        <v>0</v>
      </c>
      <c s="27">
        <f>ROUND(ROUND(H74,2)*ROUND(G74,3),2)</f>
      </c>
      <c r="O74">
        <f>(I74*21)/100</f>
      </c>
      <c t="s">
        <v>16</v>
      </c>
    </row>
    <row r="75" spans="1:5" ht="12.75">
      <c r="A75" s="28" t="s">
        <v>43</v>
      </c>
      <c r="E75" s="29" t="s">
        <v>40</v>
      </c>
    </row>
    <row r="76" spans="1:5" ht="12.75">
      <c r="A76" s="30" t="s">
        <v>45</v>
      </c>
      <c r="E76" s="31" t="s">
        <v>40</v>
      </c>
    </row>
    <row r="77" spans="1:5" ht="12.75">
      <c r="A77" t="s">
        <v>46</v>
      </c>
      <c r="E77" s="29" t="s">
        <v>40</v>
      </c>
    </row>
    <row r="78" spans="1:16" ht="12.75">
      <c r="A78" s="18" t="s">
        <v>38</v>
      </c>
      <c s="23" t="s">
        <v>146</v>
      </c>
      <c s="23" t="s">
        <v>483</v>
      </c>
      <c s="18" t="s">
        <v>40</v>
      </c>
      <c s="24" t="s">
        <v>484</v>
      </c>
      <c s="25" t="s">
        <v>485</v>
      </c>
      <c s="26">
        <v>4</v>
      </c>
      <c s="27">
        <v>0</v>
      </c>
      <c s="27">
        <f>ROUND(ROUND(H78,2)*ROUND(G78,3),2)</f>
      </c>
      <c r="O78">
        <f>(I78*21)/100</f>
      </c>
      <c t="s">
        <v>16</v>
      </c>
    </row>
    <row r="79" spans="1:5" ht="12.75">
      <c r="A79" s="28" t="s">
        <v>43</v>
      </c>
      <c r="E79" s="29" t="s">
        <v>40</v>
      </c>
    </row>
    <row r="80" spans="1:5" ht="12.75">
      <c r="A80" s="30" t="s">
        <v>45</v>
      </c>
      <c r="E80" s="31" t="s">
        <v>40</v>
      </c>
    </row>
    <row r="81" spans="1:5" ht="12.75">
      <c r="A81" t="s">
        <v>46</v>
      </c>
      <c r="E81" s="29" t="s">
        <v>40</v>
      </c>
    </row>
    <row r="82" spans="1:16" ht="12.75">
      <c r="A82" s="18" t="s">
        <v>38</v>
      </c>
      <c s="23" t="s">
        <v>152</v>
      </c>
      <c s="23" t="s">
        <v>486</v>
      </c>
      <c s="18" t="s">
        <v>40</v>
      </c>
      <c s="24" t="s">
        <v>487</v>
      </c>
      <c s="25" t="s">
        <v>128</v>
      </c>
      <c s="26">
        <v>9.5</v>
      </c>
      <c s="27">
        <v>0</v>
      </c>
      <c s="27">
        <f>ROUND(ROUND(H82,2)*ROUND(G82,3),2)</f>
      </c>
      <c r="O82">
        <f>(I82*21)/100</f>
      </c>
      <c t="s">
        <v>16</v>
      </c>
    </row>
    <row r="83" spans="1:5" ht="12.75">
      <c r="A83" s="28" t="s">
        <v>43</v>
      </c>
      <c r="E83" s="29" t="s">
        <v>40</v>
      </c>
    </row>
    <row r="84" spans="1:5" ht="25.5">
      <c r="A84" s="30" t="s">
        <v>45</v>
      </c>
      <c r="E84" s="31" t="s">
        <v>488</v>
      </c>
    </row>
    <row r="85" spans="1:5" ht="12.75">
      <c r="A85" t="s">
        <v>46</v>
      </c>
      <c r="E85" s="29" t="s">
        <v>40</v>
      </c>
    </row>
    <row r="86" spans="1:16" ht="25.5">
      <c r="A86" s="18" t="s">
        <v>38</v>
      </c>
      <c s="23" t="s">
        <v>157</v>
      </c>
      <c s="23" t="s">
        <v>489</v>
      </c>
      <c s="18" t="s">
        <v>40</v>
      </c>
      <c s="24" t="s">
        <v>490</v>
      </c>
      <c s="25" t="s">
        <v>128</v>
      </c>
      <c s="26">
        <v>161</v>
      </c>
      <c s="27">
        <v>0</v>
      </c>
      <c s="27">
        <f>ROUND(ROUND(H86,2)*ROUND(G86,3),2)</f>
      </c>
      <c r="O86">
        <f>(I86*21)/100</f>
      </c>
      <c t="s">
        <v>16</v>
      </c>
    </row>
    <row r="87" spans="1:5" ht="12.75">
      <c r="A87" s="28" t="s">
        <v>43</v>
      </c>
      <c r="E87" s="29" t="s">
        <v>40</v>
      </c>
    </row>
    <row r="88" spans="1:5" ht="38.25">
      <c r="A88" s="30" t="s">
        <v>45</v>
      </c>
      <c r="E88" s="31" t="s">
        <v>491</v>
      </c>
    </row>
    <row r="89" spans="1:5" ht="12.75">
      <c r="A89" t="s">
        <v>46</v>
      </c>
      <c r="E89" s="29" t="s">
        <v>40</v>
      </c>
    </row>
    <row r="90" spans="1:16" ht="25.5">
      <c r="A90" s="18" t="s">
        <v>38</v>
      </c>
      <c s="23" t="s">
        <v>162</v>
      </c>
      <c s="23" t="s">
        <v>489</v>
      </c>
      <c s="18" t="s">
        <v>22</v>
      </c>
      <c s="24" t="s">
        <v>490</v>
      </c>
      <c s="25" t="s">
        <v>128</v>
      </c>
      <c s="26">
        <v>246</v>
      </c>
      <c s="27">
        <v>0</v>
      </c>
      <c s="27">
        <f>ROUND(ROUND(H90,2)*ROUND(G90,3),2)</f>
      </c>
      <c r="O90">
        <f>(I90*21)/100</f>
      </c>
      <c t="s">
        <v>16</v>
      </c>
    </row>
    <row r="91" spans="1:5" ht="12.75">
      <c r="A91" s="28" t="s">
        <v>43</v>
      </c>
      <c r="E91" s="29" t="s">
        <v>40</v>
      </c>
    </row>
    <row r="92" spans="1:5" ht="25.5">
      <c r="A92" s="30" t="s">
        <v>45</v>
      </c>
      <c r="E92" s="31" t="s">
        <v>492</v>
      </c>
    </row>
    <row r="93" spans="1:5" ht="12.75">
      <c r="A93" t="s">
        <v>46</v>
      </c>
      <c r="E93" s="29" t="s">
        <v>40</v>
      </c>
    </row>
    <row r="94" spans="1:16" ht="25.5">
      <c r="A94" s="18" t="s">
        <v>38</v>
      </c>
      <c s="23" t="s">
        <v>169</v>
      </c>
      <c s="23" t="s">
        <v>493</v>
      </c>
      <c s="18" t="s">
        <v>40</v>
      </c>
      <c s="24" t="s">
        <v>494</v>
      </c>
      <c s="25" t="s">
        <v>128</v>
      </c>
      <c s="26">
        <v>500</v>
      </c>
      <c s="27">
        <v>0</v>
      </c>
      <c s="27">
        <f>ROUND(ROUND(H94,2)*ROUND(G94,3),2)</f>
      </c>
      <c r="O94">
        <f>(I94*21)/100</f>
      </c>
      <c t="s">
        <v>16</v>
      </c>
    </row>
    <row r="95" spans="1:5" ht="12.75">
      <c r="A95" s="28" t="s">
        <v>43</v>
      </c>
      <c r="E95" s="29" t="s">
        <v>40</v>
      </c>
    </row>
    <row r="96" spans="1:5" ht="38.25">
      <c r="A96" s="30" t="s">
        <v>45</v>
      </c>
      <c r="E96" s="31" t="s">
        <v>495</v>
      </c>
    </row>
    <row r="97" spans="1:5" ht="12.75">
      <c r="A97" t="s">
        <v>46</v>
      </c>
      <c r="E97" s="29" t="s">
        <v>40</v>
      </c>
    </row>
    <row r="98" spans="1:16" ht="12.75">
      <c r="A98" s="18" t="s">
        <v>38</v>
      </c>
      <c s="23" t="s">
        <v>174</v>
      </c>
      <c s="23" t="s">
        <v>496</v>
      </c>
      <c s="18" t="s">
        <v>40</v>
      </c>
      <c s="24" t="s">
        <v>497</v>
      </c>
      <c s="25" t="s">
        <v>128</v>
      </c>
      <c s="26">
        <v>594</v>
      </c>
      <c s="27">
        <v>0</v>
      </c>
      <c s="27">
        <f>ROUND(ROUND(H98,2)*ROUND(G98,3),2)</f>
      </c>
      <c r="O98">
        <f>(I98*21)/100</f>
      </c>
      <c t="s">
        <v>16</v>
      </c>
    </row>
    <row r="99" spans="1:5" ht="12.75">
      <c r="A99" s="28" t="s">
        <v>43</v>
      </c>
      <c r="E99" s="29" t="s">
        <v>40</v>
      </c>
    </row>
    <row r="100" spans="1:5" ht="25.5">
      <c r="A100" s="30" t="s">
        <v>45</v>
      </c>
      <c r="E100" s="31" t="s">
        <v>498</v>
      </c>
    </row>
    <row r="101" spans="1:5" ht="12.75">
      <c r="A101" t="s">
        <v>46</v>
      </c>
      <c r="E101" s="29" t="s">
        <v>40</v>
      </c>
    </row>
    <row r="102" spans="1:16" ht="12.75">
      <c r="A102" s="18" t="s">
        <v>38</v>
      </c>
      <c s="23" t="s">
        <v>179</v>
      </c>
      <c s="23" t="s">
        <v>499</v>
      </c>
      <c s="18" t="s">
        <v>40</v>
      </c>
      <c s="24" t="s">
        <v>500</v>
      </c>
      <c s="25" t="s">
        <v>90</v>
      </c>
      <c s="26">
        <v>3</v>
      </c>
      <c s="27">
        <v>0</v>
      </c>
      <c s="27">
        <f>ROUND(ROUND(H102,2)*ROUND(G102,3),2)</f>
      </c>
      <c r="O102">
        <f>(I102*21)/100</f>
      </c>
      <c t="s">
        <v>16</v>
      </c>
    </row>
    <row r="103" spans="1:5" ht="12.75">
      <c r="A103" s="28" t="s">
        <v>43</v>
      </c>
      <c r="E103" s="29" t="s">
        <v>40</v>
      </c>
    </row>
    <row r="104" spans="1:5" ht="12.75">
      <c r="A104" s="30" t="s">
        <v>45</v>
      </c>
      <c r="E104" s="31" t="s">
        <v>40</v>
      </c>
    </row>
    <row r="105" spans="1:5" ht="12.75">
      <c r="A105" t="s">
        <v>46</v>
      </c>
      <c r="E105" s="29" t="s">
        <v>40</v>
      </c>
    </row>
    <row r="106" spans="1:16" ht="12.75">
      <c r="A106" s="18" t="s">
        <v>38</v>
      </c>
      <c s="23" t="s">
        <v>183</v>
      </c>
      <c s="23" t="s">
        <v>501</v>
      </c>
      <c s="18" t="s">
        <v>40</v>
      </c>
      <c s="24" t="s">
        <v>502</v>
      </c>
      <c s="25" t="s">
        <v>90</v>
      </c>
      <c s="26">
        <v>4</v>
      </c>
      <c s="27">
        <v>0</v>
      </c>
      <c s="27">
        <f>ROUND(ROUND(H106,2)*ROUND(G106,3),2)</f>
      </c>
      <c r="O106">
        <f>(I106*21)/100</f>
      </c>
      <c t="s">
        <v>16</v>
      </c>
    </row>
    <row r="107" spans="1:5" ht="12.75">
      <c r="A107" s="28" t="s">
        <v>43</v>
      </c>
      <c r="E107" s="29" t="s">
        <v>40</v>
      </c>
    </row>
    <row r="108" spans="1:5" ht="12.75">
      <c r="A108" s="30" t="s">
        <v>45</v>
      </c>
      <c r="E108" s="31" t="s">
        <v>40</v>
      </c>
    </row>
    <row r="109" spans="1:5" ht="12.75">
      <c r="A109" t="s">
        <v>46</v>
      </c>
      <c r="E109" s="29" t="s">
        <v>40</v>
      </c>
    </row>
    <row r="110" spans="1:16" ht="12.75">
      <c r="A110" s="18" t="s">
        <v>38</v>
      </c>
      <c s="23" t="s">
        <v>189</v>
      </c>
      <c s="23" t="s">
        <v>503</v>
      </c>
      <c s="18" t="s">
        <v>40</v>
      </c>
      <c s="24" t="s">
        <v>504</v>
      </c>
      <c s="25" t="s">
        <v>90</v>
      </c>
      <c s="26">
        <v>4</v>
      </c>
      <c s="27">
        <v>0</v>
      </c>
      <c s="27">
        <f>ROUND(ROUND(H110,2)*ROUND(G110,3),2)</f>
      </c>
      <c r="O110">
        <f>(I110*21)/100</f>
      </c>
      <c t="s">
        <v>16</v>
      </c>
    </row>
    <row r="111" spans="1:5" ht="12.75">
      <c r="A111" s="28" t="s">
        <v>43</v>
      </c>
      <c r="E111" s="29" t="s">
        <v>40</v>
      </c>
    </row>
    <row r="112" spans="1:5" ht="12.75">
      <c r="A112" s="30" t="s">
        <v>45</v>
      </c>
      <c r="E112" s="31" t="s">
        <v>40</v>
      </c>
    </row>
    <row r="113" spans="1:5" ht="12.75">
      <c r="A113" t="s">
        <v>46</v>
      </c>
      <c r="E113" s="29" t="s">
        <v>40</v>
      </c>
    </row>
    <row r="114" spans="1:16" ht="12.75">
      <c r="A114" s="18" t="s">
        <v>38</v>
      </c>
      <c s="23" t="s">
        <v>194</v>
      </c>
      <c s="23" t="s">
        <v>505</v>
      </c>
      <c s="18" t="s">
        <v>40</v>
      </c>
      <c s="24" t="s">
        <v>506</v>
      </c>
      <c s="25" t="s">
        <v>90</v>
      </c>
      <c s="26">
        <v>2</v>
      </c>
      <c s="27">
        <v>0</v>
      </c>
      <c s="27">
        <f>ROUND(ROUND(H114,2)*ROUND(G114,3),2)</f>
      </c>
      <c r="O114">
        <f>(I114*21)/100</f>
      </c>
      <c t="s">
        <v>16</v>
      </c>
    </row>
    <row r="115" spans="1:5" ht="12.75">
      <c r="A115" s="28" t="s">
        <v>43</v>
      </c>
      <c r="E115" s="29" t="s">
        <v>40</v>
      </c>
    </row>
    <row r="116" spans="1:5" ht="12.75">
      <c r="A116" s="30" t="s">
        <v>45</v>
      </c>
      <c r="E116" s="31" t="s">
        <v>40</v>
      </c>
    </row>
    <row r="117" spans="1:5" ht="12.75">
      <c r="A117" t="s">
        <v>46</v>
      </c>
      <c r="E117" s="29" t="s">
        <v>40</v>
      </c>
    </row>
    <row r="118" spans="1:16" ht="12.75">
      <c r="A118" s="18" t="s">
        <v>38</v>
      </c>
      <c s="23" t="s">
        <v>199</v>
      </c>
      <c s="23" t="s">
        <v>507</v>
      </c>
      <c s="18" t="s">
        <v>40</v>
      </c>
      <c s="24" t="s">
        <v>508</v>
      </c>
      <c s="25" t="s">
        <v>90</v>
      </c>
      <c s="26">
        <v>1</v>
      </c>
      <c s="27">
        <v>0</v>
      </c>
      <c s="27">
        <f>ROUND(ROUND(H118,2)*ROUND(G118,3),2)</f>
      </c>
      <c r="O118">
        <f>(I118*21)/100</f>
      </c>
      <c t="s">
        <v>16</v>
      </c>
    </row>
    <row r="119" spans="1:5" ht="12.75">
      <c r="A119" s="28" t="s">
        <v>43</v>
      </c>
      <c r="E119" s="29" t="s">
        <v>40</v>
      </c>
    </row>
    <row r="120" spans="1:5" ht="12.75">
      <c r="A120" s="30" t="s">
        <v>45</v>
      </c>
      <c r="E120" s="31" t="s">
        <v>40</v>
      </c>
    </row>
    <row r="121" spans="1:5" ht="12.75">
      <c r="A121" t="s">
        <v>46</v>
      </c>
      <c r="E121" s="29" t="s">
        <v>40</v>
      </c>
    </row>
    <row r="122" spans="1:16" ht="12.75">
      <c r="A122" s="18" t="s">
        <v>38</v>
      </c>
      <c s="23" t="s">
        <v>204</v>
      </c>
      <c s="23" t="s">
        <v>509</v>
      </c>
      <c s="18" t="s">
        <v>40</v>
      </c>
      <c s="24" t="s">
        <v>510</v>
      </c>
      <c s="25" t="s">
        <v>90</v>
      </c>
      <c s="26">
        <v>1</v>
      </c>
      <c s="27">
        <v>0</v>
      </c>
      <c s="27">
        <f>ROUND(ROUND(H122,2)*ROUND(G122,3),2)</f>
      </c>
      <c r="O122">
        <f>(I122*21)/100</f>
      </c>
      <c t="s">
        <v>16</v>
      </c>
    </row>
    <row r="123" spans="1:5" ht="12.75">
      <c r="A123" s="28" t="s">
        <v>43</v>
      </c>
      <c r="E123" s="29" t="s">
        <v>40</v>
      </c>
    </row>
    <row r="124" spans="1:5" ht="12.75">
      <c r="A124" s="30" t="s">
        <v>45</v>
      </c>
      <c r="E124" s="31" t="s">
        <v>40</v>
      </c>
    </row>
    <row r="125" spans="1:5" ht="12.75">
      <c r="A125" t="s">
        <v>46</v>
      </c>
      <c r="E125" s="29" t="s">
        <v>40</v>
      </c>
    </row>
    <row r="126" spans="1:16" ht="12.75">
      <c r="A126" s="18" t="s">
        <v>38</v>
      </c>
      <c s="23" t="s">
        <v>209</v>
      </c>
      <c s="23" t="s">
        <v>511</v>
      </c>
      <c s="18" t="s">
        <v>40</v>
      </c>
      <c s="24" t="s">
        <v>512</v>
      </c>
      <c s="25" t="s">
        <v>90</v>
      </c>
      <c s="26">
        <v>4</v>
      </c>
      <c s="27">
        <v>0</v>
      </c>
      <c s="27">
        <f>ROUND(ROUND(H126,2)*ROUND(G126,3),2)</f>
      </c>
      <c r="O126">
        <f>(I126*21)/100</f>
      </c>
      <c t="s">
        <v>16</v>
      </c>
    </row>
    <row r="127" spans="1:5" ht="12.75">
      <c r="A127" s="28" t="s">
        <v>43</v>
      </c>
      <c r="E127" s="29" t="s">
        <v>40</v>
      </c>
    </row>
    <row r="128" spans="1:5" ht="12.75">
      <c r="A128" s="30" t="s">
        <v>45</v>
      </c>
      <c r="E128" s="31" t="s">
        <v>40</v>
      </c>
    </row>
    <row r="129" spans="1:5" ht="12.75">
      <c r="A129" t="s">
        <v>46</v>
      </c>
      <c r="E129" s="29" t="s">
        <v>40</v>
      </c>
    </row>
    <row r="130" spans="1:16" ht="12.75">
      <c r="A130" s="18" t="s">
        <v>38</v>
      </c>
      <c s="23" t="s">
        <v>214</v>
      </c>
      <c s="23" t="s">
        <v>513</v>
      </c>
      <c s="18" t="s">
        <v>40</v>
      </c>
      <c s="24" t="s">
        <v>514</v>
      </c>
      <c s="25" t="s">
        <v>90</v>
      </c>
      <c s="26">
        <v>1</v>
      </c>
      <c s="27">
        <v>0</v>
      </c>
      <c s="27">
        <f>ROUND(ROUND(H130,2)*ROUND(G130,3),2)</f>
      </c>
      <c r="O130">
        <f>(I130*21)/100</f>
      </c>
      <c t="s">
        <v>16</v>
      </c>
    </row>
    <row r="131" spans="1:5" ht="12.75">
      <c r="A131" s="28" t="s">
        <v>43</v>
      </c>
      <c r="E131" s="29" t="s">
        <v>40</v>
      </c>
    </row>
    <row r="132" spans="1:5" ht="12.75">
      <c r="A132" s="30" t="s">
        <v>45</v>
      </c>
      <c r="E132" s="31" t="s">
        <v>40</v>
      </c>
    </row>
    <row r="133" spans="1:5" ht="12.75">
      <c r="A133" t="s">
        <v>46</v>
      </c>
      <c r="E133" s="29" t="s">
        <v>40</v>
      </c>
    </row>
    <row r="134" spans="1:16" ht="25.5">
      <c r="A134" s="18" t="s">
        <v>38</v>
      </c>
      <c s="23" t="s">
        <v>232</v>
      </c>
      <c s="23" t="s">
        <v>515</v>
      </c>
      <c s="18" t="s">
        <v>40</v>
      </c>
      <c s="24" t="s">
        <v>516</v>
      </c>
      <c s="25" t="s">
        <v>90</v>
      </c>
      <c s="26">
        <v>5</v>
      </c>
      <c s="27">
        <v>0</v>
      </c>
      <c s="27">
        <f>ROUND(ROUND(H134,2)*ROUND(G134,3),2)</f>
      </c>
      <c r="O134">
        <f>(I134*21)/100</f>
      </c>
      <c t="s">
        <v>16</v>
      </c>
    </row>
    <row r="135" spans="1:5" ht="12.75">
      <c r="A135" s="28" t="s">
        <v>43</v>
      </c>
      <c r="E135" s="29" t="s">
        <v>40</v>
      </c>
    </row>
    <row r="136" spans="1:5" ht="25.5">
      <c r="A136" s="30" t="s">
        <v>45</v>
      </c>
      <c r="E136" s="31" t="s">
        <v>517</v>
      </c>
    </row>
    <row r="137" spans="1:5" ht="12.75">
      <c r="A137" t="s">
        <v>46</v>
      </c>
      <c r="E137" s="29" t="s">
        <v>40</v>
      </c>
    </row>
    <row r="138" spans="1:16" ht="25.5">
      <c r="A138" s="18" t="s">
        <v>38</v>
      </c>
      <c s="23" t="s">
        <v>237</v>
      </c>
      <c s="23" t="s">
        <v>518</v>
      </c>
      <c s="18" t="s">
        <v>40</v>
      </c>
      <c s="24" t="s">
        <v>519</v>
      </c>
      <c s="25" t="s">
        <v>90</v>
      </c>
      <c s="26">
        <v>1</v>
      </c>
      <c s="27">
        <v>0</v>
      </c>
      <c s="27">
        <f>ROUND(ROUND(H138,2)*ROUND(G138,3),2)</f>
      </c>
      <c r="O138">
        <f>(I138*21)/100</f>
      </c>
      <c t="s">
        <v>16</v>
      </c>
    </row>
    <row r="139" spans="1:5" ht="12.75">
      <c r="A139" s="28" t="s">
        <v>43</v>
      </c>
      <c r="E139" s="29" t="s">
        <v>40</v>
      </c>
    </row>
    <row r="140" spans="1:5" ht="25.5">
      <c r="A140" s="30" t="s">
        <v>45</v>
      </c>
      <c r="E140" s="31" t="s">
        <v>520</v>
      </c>
    </row>
    <row r="141" spans="1:5" ht="12.75">
      <c r="A141" t="s">
        <v>46</v>
      </c>
      <c r="E141" s="29" t="s">
        <v>40</v>
      </c>
    </row>
    <row r="142" spans="1:16" ht="25.5">
      <c r="A142" s="18" t="s">
        <v>38</v>
      </c>
      <c s="23" t="s">
        <v>242</v>
      </c>
      <c s="23" t="s">
        <v>521</v>
      </c>
      <c s="18" t="s">
        <v>40</v>
      </c>
      <c s="24" t="s">
        <v>522</v>
      </c>
      <c s="25" t="s">
        <v>90</v>
      </c>
      <c s="26">
        <v>4</v>
      </c>
      <c s="27">
        <v>0</v>
      </c>
      <c s="27">
        <f>ROUND(ROUND(H142,2)*ROUND(G142,3),2)</f>
      </c>
      <c r="O142">
        <f>(I142*21)/100</f>
      </c>
      <c t="s">
        <v>16</v>
      </c>
    </row>
    <row r="143" spans="1:5" ht="12.75">
      <c r="A143" s="28" t="s">
        <v>43</v>
      </c>
      <c r="E143" s="29" t="s">
        <v>40</v>
      </c>
    </row>
    <row r="144" spans="1:5" ht="25.5">
      <c r="A144" s="30" t="s">
        <v>45</v>
      </c>
      <c r="E144" s="31" t="s">
        <v>523</v>
      </c>
    </row>
    <row r="145" spans="1:5" ht="12.75">
      <c r="A145" t="s">
        <v>46</v>
      </c>
      <c r="E145" s="29" t="s">
        <v>40</v>
      </c>
    </row>
    <row r="146" spans="1:16" ht="12.75">
      <c r="A146" s="18" t="s">
        <v>38</v>
      </c>
      <c s="23" t="s">
        <v>247</v>
      </c>
      <c s="23" t="s">
        <v>524</v>
      </c>
      <c s="18" t="s">
        <v>40</v>
      </c>
      <c s="24" t="s">
        <v>525</v>
      </c>
      <c s="25" t="s">
        <v>90</v>
      </c>
      <c s="26">
        <v>1</v>
      </c>
      <c s="27">
        <v>0</v>
      </c>
      <c s="27">
        <f>ROUND(ROUND(H146,2)*ROUND(G146,3),2)</f>
      </c>
      <c r="O146">
        <f>(I146*21)/100</f>
      </c>
      <c t="s">
        <v>16</v>
      </c>
    </row>
    <row r="147" spans="1:5" ht="12.75">
      <c r="A147" s="28" t="s">
        <v>43</v>
      </c>
      <c r="E147" s="29" t="s">
        <v>40</v>
      </c>
    </row>
    <row r="148" spans="1:5" ht="25.5">
      <c r="A148" s="30" t="s">
        <v>45</v>
      </c>
      <c r="E148" s="31" t="s">
        <v>526</v>
      </c>
    </row>
    <row r="149" spans="1:5" ht="12.75">
      <c r="A149" t="s">
        <v>46</v>
      </c>
      <c r="E149" s="29" t="s">
        <v>40</v>
      </c>
    </row>
    <row r="150" spans="1:16" ht="12.75">
      <c r="A150" s="18" t="s">
        <v>38</v>
      </c>
      <c s="23" t="s">
        <v>253</v>
      </c>
      <c s="23" t="s">
        <v>527</v>
      </c>
      <c s="18" t="s">
        <v>40</v>
      </c>
      <c s="24" t="s">
        <v>528</v>
      </c>
      <c s="25" t="s">
        <v>90</v>
      </c>
      <c s="26">
        <v>1</v>
      </c>
      <c s="27">
        <v>0</v>
      </c>
      <c s="27">
        <f>ROUND(ROUND(H150,2)*ROUND(G150,3),2)</f>
      </c>
      <c r="O150">
        <f>(I150*21)/100</f>
      </c>
      <c t="s">
        <v>16</v>
      </c>
    </row>
    <row r="151" spans="1:5" ht="12.75">
      <c r="A151" s="28" t="s">
        <v>43</v>
      </c>
      <c r="E151" s="29" t="s">
        <v>40</v>
      </c>
    </row>
    <row r="152" spans="1:5" ht="25.5">
      <c r="A152" s="30" t="s">
        <v>45</v>
      </c>
      <c r="E152" s="31" t="s">
        <v>529</v>
      </c>
    </row>
    <row r="153" spans="1:5" ht="12.75">
      <c r="A153" t="s">
        <v>46</v>
      </c>
      <c r="E153" s="29" t="s">
        <v>40</v>
      </c>
    </row>
    <row r="154" spans="1:16" ht="12.75">
      <c r="A154" s="18" t="s">
        <v>38</v>
      </c>
      <c s="23" t="s">
        <v>258</v>
      </c>
      <c s="23" t="s">
        <v>530</v>
      </c>
      <c s="18" t="s">
        <v>40</v>
      </c>
      <c s="24" t="s">
        <v>531</v>
      </c>
      <c s="25" t="s">
        <v>90</v>
      </c>
      <c s="26">
        <v>7</v>
      </c>
      <c s="27">
        <v>0</v>
      </c>
      <c s="27">
        <f>ROUND(ROUND(H154,2)*ROUND(G154,3),2)</f>
      </c>
      <c r="O154">
        <f>(I154*21)/100</f>
      </c>
      <c t="s">
        <v>16</v>
      </c>
    </row>
    <row r="155" spans="1:5" ht="12.75">
      <c r="A155" s="28" t="s">
        <v>43</v>
      </c>
      <c r="E155" s="29" t="s">
        <v>40</v>
      </c>
    </row>
    <row r="156" spans="1:5" ht="25.5">
      <c r="A156" s="30" t="s">
        <v>45</v>
      </c>
      <c r="E156" s="31" t="s">
        <v>532</v>
      </c>
    </row>
    <row r="157" spans="1:5" ht="12.75">
      <c r="A157" t="s">
        <v>46</v>
      </c>
      <c r="E157" s="29" t="s">
        <v>40</v>
      </c>
    </row>
    <row r="158" spans="1:16" ht="12.75">
      <c r="A158" s="18" t="s">
        <v>38</v>
      </c>
      <c s="23" t="s">
        <v>533</v>
      </c>
      <c s="23" t="s">
        <v>534</v>
      </c>
      <c s="18" t="s">
        <v>40</v>
      </c>
      <c s="24" t="s">
        <v>535</v>
      </c>
      <c s="25" t="s">
        <v>90</v>
      </c>
      <c s="26">
        <v>5</v>
      </c>
      <c s="27">
        <v>0</v>
      </c>
      <c s="27">
        <f>ROUND(ROUND(H158,2)*ROUND(G158,3),2)</f>
      </c>
      <c r="O158">
        <f>(I158*21)/100</f>
      </c>
      <c t="s">
        <v>16</v>
      </c>
    </row>
    <row r="159" spans="1:5" ht="12.75">
      <c r="A159" s="28" t="s">
        <v>43</v>
      </c>
      <c r="E159" s="29" t="s">
        <v>40</v>
      </c>
    </row>
    <row r="160" spans="1:5" ht="25.5">
      <c r="A160" s="30" t="s">
        <v>45</v>
      </c>
      <c r="E160" s="31" t="s">
        <v>536</v>
      </c>
    </row>
    <row r="161" spans="1:5" ht="12.75">
      <c r="A161" t="s">
        <v>46</v>
      </c>
      <c r="E161" s="29" t="s">
        <v>40</v>
      </c>
    </row>
    <row r="162" spans="1:16" ht="12.75">
      <c r="A162" s="18" t="s">
        <v>38</v>
      </c>
      <c s="23" t="s">
        <v>537</v>
      </c>
      <c s="23" t="s">
        <v>538</v>
      </c>
      <c s="18" t="s">
        <v>40</v>
      </c>
      <c s="24" t="s">
        <v>539</v>
      </c>
      <c s="25" t="s">
        <v>90</v>
      </c>
      <c s="26">
        <v>4</v>
      </c>
      <c s="27">
        <v>0</v>
      </c>
      <c s="27">
        <f>ROUND(ROUND(H162,2)*ROUND(G162,3),2)</f>
      </c>
      <c r="O162">
        <f>(I162*21)/100</f>
      </c>
      <c t="s">
        <v>16</v>
      </c>
    </row>
    <row r="163" spans="1:5" ht="12.75">
      <c r="A163" s="28" t="s">
        <v>43</v>
      </c>
      <c r="E163" s="29" t="s">
        <v>40</v>
      </c>
    </row>
    <row r="164" spans="1:5" ht="25.5">
      <c r="A164" s="30" t="s">
        <v>45</v>
      </c>
      <c r="E164" s="31" t="s">
        <v>523</v>
      </c>
    </row>
    <row r="165" spans="1:5" ht="12.75">
      <c r="A165" t="s">
        <v>46</v>
      </c>
      <c r="E165" s="29" t="s">
        <v>40</v>
      </c>
    </row>
    <row r="166" spans="1:16" ht="12.75">
      <c r="A166" s="18" t="s">
        <v>38</v>
      </c>
      <c s="23" t="s">
        <v>540</v>
      </c>
      <c s="23" t="s">
        <v>541</v>
      </c>
      <c s="18" t="s">
        <v>40</v>
      </c>
      <c s="24" t="s">
        <v>542</v>
      </c>
      <c s="25" t="s">
        <v>90</v>
      </c>
      <c s="26">
        <v>1</v>
      </c>
      <c s="27">
        <v>0</v>
      </c>
      <c s="27">
        <f>ROUND(ROUND(H166,2)*ROUND(G166,3),2)</f>
      </c>
      <c r="O166">
        <f>(I166*21)/100</f>
      </c>
      <c t="s">
        <v>16</v>
      </c>
    </row>
    <row r="167" spans="1:5" ht="12.75">
      <c r="A167" s="28" t="s">
        <v>43</v>
      </c>
      <c r="E167" s="29" t="s">
        <v>40</v>
      </c>
    </row>
    <row r="168" spans="1:5" ht="25.5">
      <c r="A168" s="30" t="s">
        <v>45</v>
      </c>
      <c r="E168" s="31" t="s">
        <v>526</v>
      </c>
    </row>
    <row r="169" spans="1:5" ht="12.75">
      <c r="A169" t="s">
        <v>46</v>
      </c>
      <c r="E169" s="29" t="s">
        <v>40</v>
      </c>
    </row>
    <row r="170" spans="1:16" ht="12.75">
      <c r="A170" s="18" t="s">
        <v>38</v>
      </c>
      <c s="23" t="s">
        <v>543</v>
      </c>
      <c s="23" t="s">
        <v>544</v>
      </c>
      <c s="18" t="s">
        <v>40</v>
      </c>
      <c s="24" t="s">
        <v>545</v>
      </c>
      <c s="25" t="s">
        <v>90</v>
      </c>
      <c s="26">
        <v>3</v>
      </c>
      <c s="27">
        <v>0</v>
      </c>
      <c s="27">
        <f>ROUND(ROUND(H170,2)*ROUND(G170,3),2)</f>
      </c>
      <c r="O170">
        <f>(I170*21)/100</f>
      </c>
      <c t="s">
        <v>16</v>
      </c>
    </row>
    <row r="171" spans="1:5" ht="12.75">
      <c r="A171" s="28" t="s">
        <v>43</v>
      </c>
      <c r="E171" s="29" t="s">
        <v>40</v>
      </c>
    </row>
    <row r="172" spans="1:5" ht="25.5">
      <c r="A172" s="30" t="s">
        <v>45</v>
      </c>
      <c r="E172" s="31" t="s">
        <v>546</v>
      </c>
    </row>
    <row r="173" spans="1:5" ht="12.75">
      <c r="A173" t="s">
        <v>46</v>
      </c>
      <c r="E173" s="29" t="s">
        <v>40</v>
      </c>
    </row>
    <row r="174" spans="1:16" ht="12.75">
      <c r="A174" s="18" t="s">
        <v>38</v>
      </c>
      <c s="23" t="s">
        <v>547</v>
      </c>
      <c s="23" t="s">
        <v>548</v>
      </c>
      <c s="18" t="s">
        <v>40</v>
      </c>
      <c s="24" t="s">
        <v>549</v>
      </c>
      <c s="25" t="s">
        <v>90</v>
      </c>
      <c s="26">
        <v>17</v>
      </c>
      <c s="27">
        <v>0</v>
      </c>
      <c s="27">
        <f>ROUND(ROUND(H174,2)*ROUND(G174,3),2)</f>
      </c>
      <c r="O174">
        <f>(I174*21)/100</f>
      </c>
      <c t="s">
        <v>16</v>
      </c>
    </row>
    <row r="175" spans="1:5" ht="12.75">
      <c r="A175" s="28" t="s">
        <v>43</v>
      </c>
      <c r="E175" s="29" t="s">
        <v>40</v>
      </c>
    </row>
    <row r="176" spans="1:5" ht="12.75">
      <c r="A176" s="30" t="s">
        <v>45</v>
      </c>
      <c r="E176" s="31" t="s">
        <v>40</v>
      </c>
    </row>
    <row r="177" spans="1:5" ht="12.75">
      <c r="A177" t="s">
        <v>46</v>
      </c>
      <c r="E177" s="29" t="s">
        <v>40</v>
      </c>
    </row>
    <row r="178" spans="1:16" ht="12.75">
      <c r="A178" s="18" t="s">
        <v>38</v>
      </c>
      <c s="23" t="s">
        <v>550</v>
      </c>
      <c s="23" t="s">
        <v>551</v>
      </c>
      <c s="18" t="s">
        <v>40</v>
      </c>
      <c s="24" t="s">
        <v>552</v>
      </c>
      <c s="25" t="s">
        <v>90</v>
      </c>
      <c s="26">
        <v>1</v>
      </c>
      <c s="27">
        <v>0</v>
      </c>
      <c s="27">
        <f>ROUND(ROUND(H178,2)*ROUND(G178,3),2)</f>
      </c>
      <c r="O178">
        <f>(I178*21)/100</f>
      </c>
      <c t="s">
        <v>16</v>
      </c>
    </row>
    <row r="179" spans="1:5" ht="12.75">
      <c r="A179" s="28" t="s">
        <v>43</v>
      </c>
      <c r="E179" s="29" t="s">
        <v>40</v>
      </c>
    </row>
    <row r="180" spans="1:5" ht="25.5">
      <c r="A180" s="30" t="s">
        <v>45</v>
      </c>
      <c r="E180" s="31" t="s">
        <v>520</v>
      </c>
    </row>
    <row r="181" spans="1:5" ht="12.75">
      <c r="A181" t="s">
        <v>46</v>
      </c>
      <c r="E181" s="29" t="s">
        <v>40</v>
      </c>
    </row>
    <row r="182" spans="1:16" ht="12.75">
      <c r="A182" s="18" t="s">
        <v>38</v>
      </c>
      <c s="23" t="s">
        <v>553</v>
      </c>
      <c s="23" t="s">
        <v>554</v>
      </c>
      <c s="18" t="s">
        <v>40</v>
      </c>
      <c s="24" t="s">
        <v>555</v>
      </c>
      <c s="25" t="s">
        <v>128</v>
      </c>
      <c s="26">
        <v>172</v>
      </c>
      <c s="27">
        <v>0</v>
      </c>
      <c s="27">
        <f>ROUND(ROUND(H182,2)*ROUND(G182,3),2)</f>
      </c>
      <c r="O182">
        <f>(I182*21)/100</f>
      </c>
      <c t="s">
        <v>16</v>
      </c>
    </row>
    <row r="183" spans="1:5" ht="12.75">
      <c r="A183" s="28" t="s">
        <v>43</v>
      </c>
      <c r="E183" s="29" t="s">
        <v>40</v>
      </c>
    </row>
    <row r="184" spans="1:5" ht="12.75">
      <c r="A184" s="30" t="s">
        <v>45</v>
      </c>
      <c r="E184" s="31" t="s">
        <v>40</v>
      </c>
    </row>
    <row r="185" spans="1:5" ht="12.75">
      <c r="A185" t="s">
        <v>46</v>
      </c>
      <c r="E185" s="29" t="s">
        <v>40</v>
      </c>
    </row>
    <row r="186" spans="1:16" ht="12.75">
      <c r="A186" s="18" t="s">
        <v>38</v>
      </c>
      <c s="23" t="s">
        <v>556</v>
      </c>
      <c s="23" t="s">
        <v>557</v>
      </c>
      <c s="18" t="s">
        <v>40</v>
      </c>
      <c s="24" t="s">
        <v>558</v>
      </c>
      <c s="25" t="s">
        <v>128</v>
      </c>
      <c s="26">
        <v>261</v>
      </c>
      <c s="27">
        <v>0</v>
      </c>
      <c s="27">
        <f>ROUND(ROUND(H186,2)*ROUND(G186,3),2)</f>
      </c>
      <c r="O186">
        <f>(I186*21)/100</f>
      </c>
      <c t="s">
        <v>16</v>
      </c>
    </row>
    <row r="187" spans="1:5" ht="12.75">
      <c r="A187" s="28" t="s">
        <v>43</v>
      </c>
      <c r="E187" s="29" t="s">
        <v>40</v>
      </c>
    </row>
    <row r="188" spans="1:5" ht="12.75">
      <c r="A188" s="30" t="s">
        <v>45</v>
      </c>
      <c r="E188" s="31" t="s">
        <v>40</v>
      </c>
    </row>
    <row r="189" spans="1:5" ht="12.75">
      <c r="A189" t="s">
        <v>46</v>
      </c>
      <c r="E189" s="29" t="s">
        <v>40</v>
      </c>
    </row>
    <row r="190" spans="1:16" ht="12.75">
      <c r="A190" s="18" t="s">
        <v>38</v>
      </c>
      <c s="23" t="s">
        <v>559</v>
      </c>
      <c s="23" t="s">
        <v>560</v>
      </c>
      <c s="18" t="s">
        <v>40</v>
      </c>
      <c s="24" t="s">
        <v>561</v>
      </c>
      <c s="25" t="s">
        <v>128</v>
      </c>
      <c s="26">
        <v>525</v>
      </c>
      <c s="27">
        <v>0</v>
      </c>
      <c s="27">
        <f>ROUND(ROUND(H190,2)*ROUND(G190,3),2)</f>
      </c>
      <c r="O190">
        <f>(I190*21)/100</f>
      </c>
      <c t="s">
        <v>16</v>
      </c>
    </row>
    <row r="191" spans="1:5" ht="12.75">
      <c r="A191" s="28" t="s">
        <v>43</v>
      </c>
      <c r="E191" s="29" t="s">
        <v>40</v>
      </c>
    </row>
    <row r="192" spans="1:5" ht="12.75">
      <c r="A192" s="30" t="s">
        <v>45</v>
      </c>
      <c r="E192" s="31" t="s">
        <v>40</v>
      </c>
    </row>
    <row r="193" spans="1:5" ht="12.75">
      <c r="A193" t="s">
        <v>46</v>
      </c>
      <c r="E193" s="29" t="s">
        <v>40</v>
      </c>
    </row>
    <row r="194" spans="1:16" ht="12.75">
      <c r="A194" s="18" t="s">
        <v>38</v>
      </c>
      <c s="23" t="s">
        <v>562</v>
      </c>
      <c s="23" t="s">
        <v>563</v>
      </c>
      <c s="18" t="s">
        <v>40</v>
      </c>
      <c s="24" t="s">
        <v>564</v>
      </c>
      <c s="25" t="s">
        <v>128</v>
      </c>
      <c s="26">
        <v>9.5</v>
      </c>
      <c s="27">
        <v>0</v>
      </c>
      <c s="27">
        <f>ROUND(ROUND(H194,2)*ROUND(G194,3),2)</f>
      </c>
      <c r="O194">
        <f>(I194*21)/100</f>
      </c>
      <c t="s">
        <v>16</v>
      </c>
    </row>
    <row r="195" spans="1:5" ht="12.75">
      <c r="A195" s="28" t="s">
        <v>43</v>
      </c>
      <c r="E195" s="29" t="s">
        <v>40</v>
      </c>
    </row>
    <row r="196" spans="1:5" ht="12.75">
      <c r="A196" s="30" t="s">
        <v>45</v>
      </c>
      <c r="E196" s="31" t="s">
        <v>40</v>
      </c>
    </row>
    <row r="197" spans="1:5" ht="12.75">
      <c r="A197" t="s">
        <v>46</v>
      </c>
      <c r="E197" s="29" t="s">
        <v>40</v>
      </c>
    </row>
    <row r="198" spans="1:16" ht="12.75">
      <c r="A198" s="18" t="s">
        <v>38</v>
      </c>
      <c s="23" t="s">
        <v>565</v>
      </c>
      <c s="23" t="s">
        <v>566</v>
      </c>
      <c s="18" t="s">
        <v>40</v>
      </c>
      <c s="24" t="s">
        <v>567</v>
      </c>
      <c s="25" t="s">
        <v>90</v>
      </c>
      <c s="26">
        <v>21</v>
      </c>
      <c s="27">
        <v>0</v>
      </c>
      <c s="27">
        <f>ROUND(ROUND(H198,2)*ROUND(G198,3),2)</f>
      </c>
      <c r="O198">
        <f>(I198*21)/100</f>
      </c>
      <c t="s">
        <v>16</v>
      </c>
    </row>
    <row r="199" spans="1:5" ht="12.75">
      <c r="A199" s="28" t="s">
        <v>43</v>
      </c>
      <c r="E199" s="29" t="s">
        <v>40</v>
      </c>
    </row>
    <row r="200" spans="1:5" ht="12.75">
      <c r="A200" s="30" t="s">
        <v>45</v>
      </c>
      <c r="E200" s="31" t="s">
        <v>40</v>
      </c>
    </row>
    <row r="201" spans="1:5" ht="12.75">
      <c r="A201" t="s">
        <v>46</v>
      </c>
      <c r="E201" s="29" t="s">
        <v>40</v>
      </c>
    </row>
    <row r="202" spans="1:16" ht="12.75">
      <c r="A202" s="18" t="s">
        <v>38</v>
      </c>
      <c s="23" t="s">
        <v>568</v>
      </c>
      <c s="23" t="s">
        <v>569</v>
      </c>
      <c s="18" t="s">
        <v>40</v>
      </c>
      <c s="24" t="s">
        <v>570</v>
      </c>
      <c s="25" t="s">
        <v>90</v>
      </c>
      <c s="26">
        <v>21</v>
      </c>
      <c s="27">
        <v>0</v>
      </c>
      <c s="27">
        <f>ROUND(ROUND(H202,2)*ROUND(G202,3),2)</f>
      </c>
      <c r="O202">
        <f>(I202*21)/100</f>
      </c>
      <c t="s">
        <v>16</v>
      </c>
    </row>
    <row r="203" spans="1:5" ht="12.75">
      <c r="A203" s="28" t="s">
        <v>43</v>
      </c>
      <c r="E203" s="29" t="s">
        <v>40</v>
      </c>
    </row>
    <row r="204" spans="1:5" ht="12.75">
      <c r="A204" s="30" t="s">
        <v>45</v>
      </c>
      <c r="E204" s="31" t="s">
        <v>40</v>
      </c>
    </row>
    <row r="205" spans="1:5" ht="12.75">
      <c r="A205" t="s">
        <v>46</v>
      </c>
      <c r="E205" s="29" t="s">
        <v>40</v>
      </c>
    </row>
    <row r="206" spans="1:16" ht="12.75">
      <c r="A206" s="18" t="s">
        <v>38</v>
      </c>
      <c s="23" t="s">
        <v>571</v>
      </c>
      <c s="23" t="s">
        <v>572</v>
      </c>
      <c s="18" t="s">
        <v>40</v>
      </c>
      <c s="24" t="s">
        <v>573</v>
      </c>
      <c s="25" t="s">
        <v>90</v>
      </c>
      <c s="26">
        <v>21</v>
      </c>
      <c s="27">
        <v>0</v>
      </c>
      <c s="27">
        <f>ROUND(ROUND(H206,2)*ROUND(G206,3),2)</f>
      </c>
      <c r="O206">
        <f>(I206*21)/100</f>
      </c>
      <c t="s">
        <v>16</v>
      </c>
    </row>
    <row r="207" spans="1:5" ht="12.75">
      <c r="A207" s="28" t="s">
        <v>43</v>
      </c>
      <c r="E207" s="29" t="s">
        <v>40</v>
      </c>
    </row>
    <row r="208" spans="1:5" ht="12.75">
      <c r="A208" s="30" t="s">
        <v>45</v>
      </c>
      <c r="E208" s="31" t="s">
        <v>40</v>
      </c>
    </row>
    <row r="209" spans="1:5" ht="12.75">
      <c r="A209" t="s">
        <v>46</v>
      </c>
      <c r="E209" s="29" t="s">
        <v>40</v>
      </c>
    </row>
    <row r="210" spans="1:16" ht="25.5">
      <c r="A210" s="18" t="s">
        <v>38</v>
      </c>
      <c s="23" t="s">
        <v>574</v>
      </c>
      <c s="23" t="s">
        <v>575</v>
      </c>
      <c s="18" t="s">
        <v>40</v>
      </c>
      <c s="24" t="s">
        <v>576</v>
      </c>
      <c s="25" t="s">
        <v>90</v>
      </c>
      <c s="26">
        <v>1</v>
      </c>
      <c s="27">
        <v>0</v>
      </c>
      <c s="27">
        <f>ROUND(ROUND(H210,2)*ROUND(G210,3),2)</f>
      </c>
      <c r="O210">
        <f>(I210*21)/100</f>
      </c>
      <c t="s">
        <v>16</v>
      </c>
    </row>
    <row r="211" spans="1:5" ht="12.75">
      <c r="A211" s="28" t="s">
        <v>43</v>
      </c>
      <c r="E211" s="29" t="s">
        <v>40</v>
      </c>
    </row>
    <row r="212" spans="1:5" ht="25.5">
      <c r="A212" s="30" t="s">
        <v>45</v>
      </c>
      <c r="E212" s="31" t="s">
        <v>577</v>
      </c>
    </row>
    <row r="213" spans="1:5" ht="12.75">
      <c r="A213" t="s">
        <v>46</v>
      </c>
      <c r="E213" s="29" t="s">
        <v>40</v>
      </c>
    </row>
    <row r="214" spans="1:16" ht="25.5">
      <c r="A214" s="18" t="s">
        <v>38</v>
      </c>
      <c s="23" t="s">
        <v>578</v>
      </c>
      <c s="23" t="s">
        <v>579</v>
      </c>
      <c s="18" t="s">
        <v>40</v>
      </c>
      <c s="24" t="s">
        <v>580</v>
      </c>
      <c s="25" t="s">
        <v>90</v>
      </c>
      <c s="26">
        <v>5</v>
      </c>
      <c s="27">
        <v>0</v>
      </c>
      <c s="27">
        <f>ROUND(ROUND(H214,2)*ROUND(G214,3),2)</f>
      </c>
      <c r="O214">
        <f>(I214*21)/100</f>
      </c>
      <c t="s">
        <v>16</v>
      </c>
    </row>
    <row r="215" spans="1:5" ht="12.75">
      <c r="A215" s="28" t="s">
        <v>43</v>
      </c>
      <c r="E215" s="29" t="s">
        <v>40</v>
      </c>
    </row>
    <row r="216" spans="1:5" ht="25.5">
      <c r="A216" s="30" t="s">
        <v>45</v>
      </c>
      <c r="E216" s="31" t="s">
        <v>581</v>
      </c>
    </row>
    <row r="217" spans="1:5" ht="12.75">
      <c r="A217" t="s">
        <v>46</v>
      </c>
      <c r="E217" s="29" t="s">
        <v>40</v>
      </c>
    </row>
    <row r="218" spans="1:16" ht="25.5">
      <c r="A218" s="18" t="s">
        <v>38</v>
      </c>
      <c s="23" t="s">
        <v>582</v>
      </c>
      <c s="23" t="s">
        <v>583</v>
      </c>
      <c s="18" t="s">
        <v>40</v>
      </c>
      <c s="24" t="s">
        <v>584</v>
      </c>
      <c s="25" t="s">
        <v>90</v>
      </c>
      <c s="26">
        <v>2</v>
      </c>
      <c s="27">
        <v>0</v>
      </c>
      <c s="27">
        <f>ROUND(ROUND(H218,2)*ROUND(G218,3),2)</f>
      </c>
      <c r="O218">
        <f>(I218*21)/100</f>
      </c>
      <c t="s">
        <v>16</v>
      </c>
    </row>
    <row r="219" spans="1:5" ht="12.75">
      <c r="A219" s="28" t="s">
        <v>43</v>
      </c>
      <c r="E219" s="29" t="s">
        <v>40</v>
      </c>
    </row>
    <row r="220" spans="1:5" ht="25.5">
      <c r="A220" s="30" t="s">
        <v>45</v>
      </c>
      <c r="E220" s="31" t="s">
        <v>585</v>
      </c>
    </row>
    <row r="221" spans="1:5" ht="12.75">
      <c r="A221" t="s">
        <v>46</v>
      </c>
      <c r="E221" s="29" t="s">
        <v>40</v>
      </c>
    </row>
    <row r="222" spans="1:16" ht="25.5">
      <c r="A222" s="18" t="s">
        <v>38</v>
      </c>
      <c s="23" t="s">
        <v>586</v>
      </c>
      <c s="23" t="s">
        <v>587</v>
      </c>
      <c s="18" t="s">
        <v>40</v>
      </c>
      <c s="24" t="s">
        <v>588</v>
      </c>
      <c s="25" t="s">
        <v>90</v>
      </c>
      <c s="26">
        <v>1</v>
      </c>
      <c s="27">
        <v>0</v>
      </c>
      <c s="27">
        <f>ROUND(ROUND(H222,2)*ROUND(G222,3),2)</f>
      </c>
      <c r="O222">
        <f>(I222*21)/100</f>
      </c>
      <c t="s">
        <v>16</v>
      </c>
    </row>
    <row r="223" spans="1:5" ht="12.75">
      <c r="A223" s="28" t="s">
        <v>43</v>
      </c>
      <c r="E223" s="29" t="s">
        <v>40</v>
      </c>
    </row>
    <row r="224" spans="1:5" ht="25.5">
      <c r="A224" s="30" t="s">
        <v>45</v>
      </c>
      <c r="E224" s="31" t="s">
        <v>589</v>
      </c>
    </row>
    <row r="225" spans="1:5" ht="12.75">
      <c r="A225" t="s">
        <v>46</v>
      </c>
      <c r="E225" s="29" t="s">
        <v>40</v>
      </c>
    </row>
    <row r="226" spans="1:16" ht="25.5">
      <c r="A226" s="18" t="s">
        <v>38</v>
      </c>
      <c s="23" t="s">
        <v>590</v>
      </c>
      <c s="23" t="s">
        <v>591</v>
      </c>
      <c s="18" t="s">
        <v>40</v>
      </c>
      <c s="24" t="s">
        <v>592</v>
      </c>
      <c s="25" t="s">
        <v>90</v>
      </c>
      <c s="26">
        <v>3</v>
      </c>
      <c s="27">
        <v>0</v>
      </c>
      <c s="27">
        <f>ROUND(ROUND(H226,2)*ROUND(G226,3),2)</f>
      </c>
      <c r="O226">
        <f>(I226*21)/100</f>
      </c>
      <c t="s">
        <v>16</v>
      </c>
    </row>
    <row r="227" spans="1:5" ht="12.75">
      <c r="A227" s="28" t="s">
        <v>43</v>
      </c>
      <c r="E227" s="29" t="s">
        <v>40</v>
      </c>
    </row>
    <row r="228" spans="1:5" ht="25.5">
      <c r="A228" s="30" t="s">
        <v>45</v>
      </c>
      <c r="E228" s="31" t="s">
        <v>593</v>
      </c>
    </row>
    <row r="229" spans="1:5" ht="12.75">
      <c r="A229" t="s">
        <v>46</v>
      </c>
      <c r="E229" s="29" t="s">
        <v>40</v>
      </c>
    </row>
    <row r="230" spans="1:16" ht="25.5">
      <c r="A230" s="18" t="s">
        <v>38</v>
      </c>
      <c s="23" t="s">
        <v>594</v>
      </c>
      <c s="23" t="s">
        <v>595</v>
      </c>
      <c s="18" t="s">
        <v>40</v>
      </c>
      <c s="24" t="s">
        <v>596</v>
      </c>
      <c s="25" t="s">
        <v>90</v>
      </c>
      <c s="26">
        <v>1</v>
      </c>
      <c s="27">
        <v>0</v>
      </c>
      <c s="27">
        <f>ROUND(ROUND(H230,2)*ROUND(G230,3),2)</f>
      </c>
      <c r="O230">
        <f>(I230*21)/100</f>
      </c>
      <c t="s">
        <v>16</v>
      </c>
    </row>
    <row r="231" spans="1:5" ht="12.75">
      <c r="A231" s="28" t="s">
        <v>43</v>
      </c>
      <c r="E231" s="29" t="s">
        <v>40</v>
      </c>
    </row>
    <row r="232" spans="1:5" ht="25.5">
      <c r="A232" s="30" t="s">
        <v>45</v>
      </c>
      <c r="E232" s="31" t="s">
        <v>529</v>
      </c>
    </row>
    <row r="233" spans="1:5" ht="12.75">
      <c r="A233" t="s">
        <v>46</v>
      </c>
      <c r="E233" s="29" t="s">
        <v>40</v>
      </c>
    </row>
    <row r="234" spans="1:16" ht="25.5">
      <c r="A234" s="18" t="s">
        <v>38</v>
      </c>
      <c s="23" t="s">
        <v>597</v>
      </c>
      <c s="23" t="s">
        <v>598</v>
      </c>
      <c s="18" t="s">
        <v>40</v>
      </c>
      <c s="24" t="s">
        <v>599</v>
      </c>
      <c s="25" t="s">
        <v>90</v>
      </c>
      <c s="26">
        <v>5</v>
      </c>
      <c s="27">
        <v>0</v>
      </c>
      <c s="27">
        <f>ROUND(ROUND(H234,2)*ROUND(G234,3),2)</f>
      </c>
      <c r="O234">
        <f>(I234*21)/100</f>
      </c>
      <c t="s">
        <v>16</v>
      </c>
    </row>
    <row r="235" spans="1:5" ht="12.75">
      <c r="A235" s="28" t="s">
        <v>43</v>
      </c>
      <c r="E235" s="29" t="s">
        <v>40</v>
      </c>
    </row>
    <row r="236" spans="1:5" ht="25.5">
      <c r="A236" s="30" t="s">
        <v>45</v>
      </c>
      <c r="E236" s="31" t="s">
        <v>600</v>
      </c>
    </row>
    <row r="237" spans="1:5" ht="12.75">
      <c r="A237" t="s">
        <v>46</v>
      </c>
      <c r="E237" s="29" t="s">
        <v>40</v>
      </c>
    </row>
    <row r="238" spans="1:16" ht="25.5">
      <c r="A238" s="18" t="s">
        <v>38</v>
      </c>
      <c s="23" t="s">
        <v>601</v>
      </c>
      <c s="23" t="s">
        <v>602</v>
      </c>
      <c s="18" t="s">
        <v>40</v>
      </c>
      <c s="24" t="s">
        <v>603</v>
      </c>
      <c s="25" t="s">
        <v>90</v>
      </c>
      <c s="26">
        <v>2</v>
      </c>
      <c s="27">
        <v>0</v>
      </c>
      <c s="27">
        <f>ROUND(ROUND(H238,2)*ROUND(G238,3),2)</f>
      </c>
      <c r="O238">
        <f>(I238*21)/100</f>
      </c>
      <c t="s">
        <v>16</v>
      </c>
    </row>
    <row r="239" spans="1:5" ht="12.75">
      <c r="A239" s="28" t="s">
        <v>43</v>
      </c>
      <c r="E239" s="29" t="s">
        <v>40</v>
      </c>
    </row>
    <row r="240" spans="1:5" ht="25.5">
      <c r="A240" s="30" t="s">
        <v>45</v>
      </c>
      <c r="E240" s="31" t="s">
        <v>604</v>
      </c>
    </row>
    <row r="241" spans="1:5" ht="12.75">
      <c r="A241" t="s">
        <v>46</v>
      </c>
      <c r="E241" s="29" t="s">
        <v>40</v>
      </c>
    </row>
    <row r="242" spans="1:16" ht="12.75">
      <c r="A242" s="18" t="s">
        <v>38</v>
      </c>
      <c s="23" t="s">
        <v>605</v>
      </c>
      <c s="23" t="s">
        <v>606</v>
      </c>
      <c s="18" t="s">
        <v>40</v>
      </c>
      <c s="24" t="s">
        <v>607</v>
      </c>
      <c s="25" t="s">
        <v>90</v>
      </c>
      <c s="26">
        <v>19</v>
      </c>
      <c s="27">
        <v>0</v>
      </c>
      <c s="27">
        <f>ROUND(ROUND(H242,2)*ROUND(G242,3),2)</f>
      </c>
      <c r="O242">
        <f>(I242*21)/100</f>
      </c>
      <c t="s">
        <v>16</v>
      </c>
    </row>
    <row r="243" spans="1:5" ht="12.75">
      <c r="A243" s="28" t="s">
        <v>43</v>
      </c>
      <c r="E243" s="29" t="s">
        <v>40</v>
      </c>
    </row>
    <row r="244" spans="1:5" ht="12.75">
      <c r="A244" s="30" t="s">
        <v>45</v>
      </c>
      <c r="E244" s="31" t="s">
        <v>40</v>
      </c>
    </row>
    <row r="245" spans="1:5" ht="12.75">
      <c r="A245" t="s">
        <v>46</v>
      </c>
      <c r="E245" s="29" t="s">
        <v>40</v>
      </c>
    </row>
    <row r="246" spans="1:16" ht="12.75">
      <c r="A246" s="18" t="s">
        <v>38</v>
      </c>
      <c s="23" t="s">
        <v>608</v>
      </c>
      <c s="23" t="s">
        <v>606</v>
      </c>
      <c s="18" t="s">
        <v>22</v>
      </c>
      <c s="24" t="s">
        <v>607</v>
      </c>
      <c s="25" t="s">
        <v>90</v>
      </c>
      <c s="26">
        <v>48</v>
      </c>
      <c s="27">
        <v>0</v>
      </c>
      <c s="27">
        <f>ROUND(ROUND(H246,2)*ROUND(G246,3),2)</f>
      </c>
      <c r="O246">
        <f>(I246*21)/100</f>
      </c>
      <c t="s">
        <v>16</v>
      </c>
    </row>
    <row r="247" spans="1:5" ht="12.75">
      <c r="A247" s="28" t="s">
        <v>43</v>
      </c>
      <c r="E247" s="29" t="s">
        <v>40</v>
      </c>
    </row>
    <row r="248" spans="1:5" ht="12.75">
      <c r="A248" s="30" t="s">
        <v>45</v>
      </c>
      <c r="E248" s="31" t="s">
        <v>40</v>
      </c>
    </row>
    <row r="249" spans="1:5" ht="12.75">
      <c r="A249" t="s">
        <v>46</v>
      </c>
      <c r="E249" s="29" t="s">
        <v>40</v>
      </c>
    </row>
    <row r="250" spans="1:16" ht="12.75">
      <c r="A250" s="18" t="s">
        <v>38</v>
      </c>
      <c s="23" t="s">
        <v>609</v>
      </c>
      <c s="23" t="s">
        <v>610</v>
      </c>
      <c s="18" t="s">
        <v>40</v>
      </c>
      <c s="24" t="s">
        <v>611</v>
      </c>
      <c s="25" t="s">
        <v>612</v>
      </c>
      <c s="26">
        <v>260</v>
      </c>
      <c s="27">
        <v>0</v>
      </c>
      <c s="27">
        <f>ROUND(ROUND(H250,2)*ROUND(G250,3),2)</f>
      </c>
      <c r="O250">
        <f>(I250*21)/100</f>
      </c>
      <c t="s">
        <v>16</v>
      </c>
    </row>
    <row r="251" spans="1:5" ht="12.75">
      <c r="A251" s="28" t="s">
        <v>43</v>
      </c>
      <c r="E251" s="29" t="s">
        <v>40</v>
      </c>
    </row>
    <row r="252" spans="1:5" ht="12.75">
      <c r="A252" s="30" t="s">
        <v>45</v>
      </c>
      <c r="E252" s="31" t="s">
        <v>40</v>
      </c>
    </row>
    <row r="253" spans="1:5" ht="12.75">
      <c r="A253" t="s">
        <v>46</v>
      </c>
      <c r="E253" s="29" t="s">
        <v>40</v>
      </c>
    </row>
    <row r="254" spans="1:18" ht="12.75" customHeight="1">
      <c r="A254" s="5" t="s">
        <v>36</v>
      </c>
      <c s="5"/>
      <c s="35" t="s">
        <v>613</v>
      </c>
      <c s="5"/>
      <c s="21" t="s">
        <v>614</v>
      </c>
      <c s="5"/>
      <c s="5"/>
      <c s="5"/>
      <c s="36">
        <f>0+Q254</f>
      </c>
      <c r="O254">
        <f>0+R254</f>
      </c>
      <c r="Q254">
        <f>0+I255+I259+I263+I267+I271+I275+I279+I283+I287+I291+I295+I299+I303+I307+I311+I315+I319+I323+I327+I331+I335+I339+I343+I347+I351+I355+I359+I363+I367+I371+I375</f>
      </c>
      <c>
        <f>0+O255+O259+O263+O267+O271+O275+O279+O283+O287+O291+O295+O299+O303+O307+O311+O315+O319+O323+O327+O331+O335+O339+O343+O347+O351+O355+O359+O363+O367+O371+O375</f>
      </c>
    </row>
    <row r="255" spans="1:16" ht="12.75">
      <c r="A255" s="18" t="s">
        <v>38</v>
      </c>
      <c s="23" t="s">
        <v>219</v>
      </c>
      <c s="23" t="s">
        <v>615</v>
      </c>
      <c s="18" t="s">
        <v>40</v>
      </c>
      <c s="24" t="s">
        <v>616</v>
      </c>
      <c s="25" t="s">
        <v>90</v>
      </c>
      <c s="26">
        <v>7</v>
      </c>
      <c s="27">
        <v>0</v>
      </c>
      <c s="27">
        <f>ROUND(ROUND(H255,2)*ROUND(G255,3),2)</f>
      </c>
      <c r="O255">
        <f>(I255*21)/100</f>
      </c>
      <c t="s">
        <v>16</v>
      </c>
    </row>
    <row r="256" spans="1:5" ht="12.75">
      <c r="A256" s="28" t="s">
        <v>43</v>
      </c>
      <c r="E256" s="29" t="s">
        <v>40</v>
      </c>
    </row>
    <row r="257" spans="1:5" ht="12.75">
      <c r="A257" s="30" t="s">
        <v>45</v>
      </c>
      <c r="E257" s="31" t="s">
        <v>40</v>
      </c>
    </row>
    <row r="258" spans="1:5" ht="12.75">
      <c r="A258" t="s">
        <v>46</v>
      </c>
      <c r="E258" s="29" t="s">
        <v>40</v>
      </c>
    </row>
    <row r="259" spans="1:16" ht="12.75">
      <c r="A259" s="18" t="s">
        <v>38</v>
      </c>
      <c s="23" t="s">
        <v>225</v>
      </c>
      <c s="23" t="s">
        <v>617</v>
      </c>
      <c s="18" t="s">
        <v>40</v>
      </c>
      <c s="24" t="s">
        <v>618</v>
      </c>
      <c s="25" t="s">
        <v>90</v>
      </c>
      <c s="26">
        <v>5</v>
      </c>
      <c s="27">
        <v>0</v>
      </c>
      <c s="27">
        <f>ROUND(ROUND(H259,2)*ROUND(G259,3),2)</f>
      </c>
      <c r="O259">
        <f>(I259*21)/100</f>
      </c>
      <c t="s">
        <v>16</v>
      </c>
    </row>
    <row r="260" spans="1:5" ht="12.75">
      <c r="A260" s="28" t="s">
        <v>43</v>
      </c>
      <c r="E260" s="29" t="s">
        <v>40</v>
      </c>
    </row>
    <row r="261" spans="1:5" ht="12.75">
      <c r="A261" s="30" t="s">
        <v>45</v>
      </c>
      <c r="E261" s="31" t="s">
        <v>40</v>
      </c>
    </row>
    <row r="262" spans="1:5" ht="12.75">
      <c r="A262" t="s">
        <v>46</v>
      </c>
      <c r="E262" s="29" t="s">
        <v>40</v>
      </c>
    </row>
    <row r="263" spans="1:16" ht="25.5">
      <c r="A263" s="18" t="s">
        <v>38</v>
      </c>
      <c s="23" t="s">
        <v>619</v>
      </c>
      <c s="23" t="s">
        <v>620</v>
      </c>
      <c s="18" t="s">
        <v>40</v>
      </c>
      <c s="24" t="s">
        <v>621</v>
      </c>
      <c s="25" t="s">
        <v>128</v>
      </c>
      <c s="26">
        <v>258</v>
      </c>
      <c s="27">
        <v>0</v>
      </c>
      <c s="27">
        <f>ROUND(ROUND(H263,2)*ROUND(G263,3),2)</f>
      </c>
      <c r="O263">
        <f>(I263*21)/100</f>
      </c>
      <c t="s">
        <v>16</v>
      </c>
    </row>
    <row r="264" spans="1:5" ht="12.75">
      <c r="A264" s="28" t="s">
        <v>43</v>
      </c>
      <c r="E264" s="29" t="s">
        <v>40</v>
      </c>
    </row>
    <row r="265" spans="1:5" ht="12.75">
      <c r="A265" s="30" t="s">
        <v>45</v>
      </c>
      <c r="E265" s="31" t="s">
        <v>40</v>
      </c>
    </row>
    <row r="266" spans="1:5" ht="12.75">
      <c r="A266" t="s">
        <v>46</v>
      </c>
      <c r="E266" s="29" t="s">
        <v>40</v>
      </c>
    </row>
    <row r="267" spans="1:16" ht="25.5">
      <c r="A267" s="18" t="s">
        <v>38</v>
      </c>
      <c s="23" t="s">
        <v>622</v>
      </c>
      <c s="23" t="s">
        <v>623</v>
      </c>
      <c s="18" t="s">
        <v>40</v>
      </c>
      <c s="24" t="s">
        <v>624</v>
      </c>
      <c s="25" t="s">
        <v>128</v>
      </c>
      <c s="26">
        <v>46</v>
      </c>
      <c s="27">
        <v>0</v>
      </c>
      <c s="27">
        <f>ROUND(ROUND(H267,2)*ROUND(G267,3),2)</f>
      </c>
      <c r="O267">
        <f>(I267*21)/100</f>
      </c>
      <c t="s">
        <v>16</v>
      </c>
    </row>
    <row r="268" spans="1:5" ht="12.75">
      <c r="A268" s="28" t="s">
        <v>43</v>
      </c>
      <c r="E268" s="29" t="s">
        <v>40</v>
      </c>
    </row>
    <row r="269" spans="1:5" ht="12.75">
      <c r="A269" s="30" t="s">
        <v>45</v>
      </c>
      <c r="E269" s="31" t="s">
        <v>40</v>
      </c>
    </row>
    <row r="270" spans="1:5" ht="12.75">
      <c r="A270" t="s">
        <v>46</v>
      </c>
      <c r="E270" s="29" t="s">
        <v>40</v>
      </c>
    </row>
    <row r="271" spans="1:16" ht="12.75">
      <c r="A271" s="18" t="s">
        <v>38</v>
      </c>
      <c s="23" t="s">
        <v>625</v>
      </c>
      <c s="23" t="s">
        <v>626</v>
      </c>
      <c s="18" t="s">
        <v>40</v>
      </c>
      <c s="24" t="s">
        <v>627</v>
      </c>
      <c s="25" t="s">
        <v>128</v>
      </c>
      <c s="26">
        <v>450</v>
      </c>
      <c s="27">
        <v>0</v>
      </c>
      <c s="27">
        <f>ROUND(ROUND(H271,2)*ROUND(G271,3),2)</f>
      </c>
      <c r="O271">
        <f>(I271*21)/100</f>
      </c>
      <c t="s">
        <v>16</v>
      </c>
    </row>
    <row r="272" spans="1:5" ht="12.75">
      <c r="A272" s="28" t="s">
        <v>43</v>
      </c>
      <c r="E272" s="29" t="s">
        <v>40</v>
      </c>
    </row>
    <row r="273" spans="1:5" ht="12.75">
      <c r="A273" s="30" t="s">
        <v>45</v>
      </c>
      <c r="E273" s="31" t="s">
        <v>40</v>
      </c>
    </row>
    <row r="274" spans="1:5" ht="12.75">
      <c r="A274" t="s">
        <v>46</v>
      </c>
      <c r="E274" s="29" t="s">
        <v>40</v>
      </c>
    </row>
    <row r="275" spans="1:16" ht="12.75">
      <c r="A275" s="18" t="s">
        <v>38</v>
      </c>
      <c s="23" t="s">
        <v>628</v>
      </c>
      <c s="23" t="s">
        <v>629</v>
      </c>
      <c s="18" t="s">
        <v>40</v>
      </c>
      <c s="24" t="s">
        <v>630</v>
      </c>
      <c s="25" t="s">
        <v>95</v>
      </c>
      <c s="26">
        <v>5</v>
      </c>
      <c s="27">
        <v>0</v>
      </c>
      <c s="27">
        <f>ROUND(ROUND(H275,2)*ROUND(G275,3),2)</f>
      </c>
      <c r="O275">
        <f>(I275*21)/100</f>
      </c>
      <c t="s">
        <v>16</v>
      </c>
    </row>
    <row r="276" spans="1:5" ht="12.75">
      <c r="A276" s="28" t="s">
        <v>43</v>
      </c>
      <c r="E276" s="29" t="s">
        <v>40</v>
      </c>
    </row>
    <row r="277" spans="1:5" ht="12.75">
      <c r="A277" s="30" t="s">
        <v>45</v>
      </c>
      <c r="E277" s="31" t="s">
        <v>40</v>
      </c>
    </row>
    <row r="278" spans="1:5" ht="12.75">
      <c r="A278" t="s">
        <v>46</v>
      </c>
      <c r="E278" s="29" t="s">
        <v>40</v>
      </c>
    </row>
    <row r="279" spans="1:16" ht="12.75">
      <c r="A279" s="18" t="s">
        <v>38</v>
      </c>
      <c s="23" t="s">
        <v>631</v>
      </c>
      <c s="23" t="s">
        <v>632</v>
      </c>
      <c s="18" t="s">
        <v>40</v>
      </c>
      <c s="24" t="s">
        <v>633</v>
      </c>
      <c s="25" t="s">
        <v>95</v>
      </c>
      <c s="26">
        <v>10.296</v>
      </c>
      <c s="27">
        <v>0</v>
      </c>
      <c s="27">
        <f>ROUND(ROUND(H279,2)*ROUND(G279,3),2)</f>
      </c>
      <c r="O279">
        <f>(I279*21)/100</f>
      </c>
      <c t="s">
        <v>16</v>
      </c>
    </row>
    <row r="280" spans="1:5" ht="12.75">
      <c r="A280" s="28" t="s">
        <v>43</v>
      </c>
      <c r="E280" s="29" t="s">
        <v>40</v>
      </c>
    </row>
    <row r="281" spans="1:5" ht="63.75">
      <c r="A281" s="30" t="s">
        <v>45</v>
      </c>
      <c r="E281" s="31" t="s">
        <v>634</v>
      </c>
    </row>
    <row r="282" spans="1:5" ht="12.75">
      <c r="A282" t="s">
        <v>46</v>
      </c>
      <c r="E282" s="29" t="s">
        <v>40</v>
      </c>
    </row>
    <row r="283" spans="1:16" ht="12.75">
      <c r="A283" s="18" t="s">
        <v>38</v>
      </c>
      <c s="23" t="s">
        <v>635</v>
      </c>
      <c s="23" t="s">
        <v>636</v>
      </c>
      <c s="18" t="s">
        <v>40</v>
      </c>
      <c s="24" t="s">
        <v>637</v>
      </c>
      <c s="25" t="s">
        <v>128</v>
      </c>
      <c s="26">
        <v>100</v>
      </c>
      <c s="27">
        <v>0</v>
      </c>
      <c s="27">
        <f>ROUND(ROUND(H283,2)*ROUND(G283,3),2)</f>
      </c>
      <c r="O283">
        <f>(I283*21)/100</f>
      </c>
      <c t="s">
        <v>16</v>
      </c>
    </row>
    <row r="284" spans="1:5" ht="12.75">
      <c r="A284" s="28" t="s">
        <v>43</v>
      </c>
      <c r="E284" s="29" t="s">
        <v>40</v>
      </c>
    </row>
    <row r="285" spans="1:5" ht="25.5">
      <c r="A285" s="30" t="s">
        <v>45</v>
      </c>
      <c r="E285" s="31" t="s">
        <v>638</v>
      </c>
    </row>
    <row r="286" spans="1:5" ht="12.75">
      <c r="A286" t="s">
        <v>46</v>
      </c>
      <c r="E286" s="29" t="s">
        <v>40</v>
      </c>
    </row>
    <row r="287" spans="1:16" ht="12.75">
      <c r="A287" s="18" t="s">
        <v>38</v>
      </c>
      <c s="23" t="s">
        <v>639</v>
      </c>
      <c s="23" t="s">
        <v>640</v>
      </c>
      <c s="18" t="s">
        <v>40</v>
      </c>
      <c s="24" t="s">
        <v>641</v>
      </c>
      <c s="25" t="s">
        <v>128</v>
      </c>
      <c s="26">
        <v>335</v>
      </c>
      <c s="27">
        <v>0</v>
      </c>
      <c s="27">
        <f>ROUND(ROUND(H287,2)*ROUND(G287,3),2)</f>
      </c>
      <c r="O287">
        <f>(I287*21)/100</f>
      </c>
      <c t="s">
        <v>16</v>
      </c>
    </row>
    <row r="288" spans="1:5" ht="12.75">
      <c r="A288" s="28" t="s">
        <v>43</v>
      </c>
      <c r="E288" s="29" t="s">
        <v>40</v>
      </c>
    </row>
    <row r="289" spans="1:5" ht="38.25">
      <c r="A289" s="30" t="s">
        <v>45</v>
      </c>
      <c r="E289" s="31" t="s">
        <v>642</v>
      </c>
    </row>
    <row r="290" spans="1:5" ht="12.75">
      <c r="A290" t="s">
        <v>46</v>
      </c>
      <c r="E290" s="29" t="s">
        <v>40</v>
      </c>
    </row>
    <row r="291" spans="1:16" ht="12.75">
      <c r="A291" s="18" t="s">
        <v>38</v>
      </c>
      <c s="23" t="s">
        <v>643</v>
      </c>
      <c s="23" t="s">
        <v>644</v>
      </c>
      <c s="18" t="s">
        <v>40</v>
      </c>
      <c s="24" t="s">
        <v>645</v>
      </c>
      <c s="25" t="s">
        <v>128</v>
      </c>
      <c s="26">
        <v>46</v>
      </c>
      <c s="27">
        <v>0</v>
      </c>
      <c s="27">
        <f>ROUND(ROUND(H291,2)*ROUND(G291,3),2)</f>
      </c>
      <c r="O291">
        <f>(I291*21)/100</f>
      </c>
      <c t="s">
        <v>16</v>
      </c>
    </row>
    <row r="292" spans="1:5" ht="12.75">
      <c r="A292" s="28" t="s">
        <v>43</v>
      </c>
      <c r="E292" s="29" t="s">
        <v>40</v>
      </c>
    </row>
    <row r="293" spans="1:5" ht="38.25">
      <c r="A293" s="30" t="s">
        <v>45</v>
      </c>
      <c r="E293" s="31" t="s">
        <v>646</v>
      </c>
    </row>
    <row r="294" spans="1:5" ht="12.75">
      <c r="A294" t="s">
        <v>46</v>
      </c>
      <c r="E294" s="29" t="s">
        <v>40</v>
      </c>
    </row>
    <row r="295" spans="1:16" ht="25.5">
      <c r="A295" s="18" t="s">
        <v>38</v>
      </c>
      <c s="23" t="s">
        <v>647</v>
      </c>
      <c s="23" t="s">
        <v>648</v>
      </c>
      <c s="18" t="s">
        <v>40</v>
      </c>
      <c s="24" t="s">
        <v>649</v>
      </c>
      <c s="25" t="s">
        <v>95</v>
      </c>
      <c s="26">
        <v>73.458</v>
      </c>
      <c s="27">
        <v>0</v>
      </c>
      <c s="27">
        <f>ROUND(ROUND(H295,2)*ROUND(G295,3),2)</f>
      </c>
      <c r="O295">
        <f>(I295*21)/100</f>
      </c>
      <c t="s">
        <v>16</v>
      </c>
    </row>
    <row r="296" spans="1:5" ht="12.75">
      <c r="A296" s="28" t="s">
        <v>43</v>
      </c>
      <c r="E296" s="29" t="s">
        <v>40</v>
      </c>
    </row>
    <row r="297" spans="1:5" ht="63.75">
      <c r="A297" s="30" t="s">
        <v>45</v>
      </c>
      <c r="E297" s="31" t="s">
        <v>650</v>
      </c>
    </row>
    <row r="298" spans="1:5" ht="12.75">
      <c r="A298" t="s">
        <v>46</v>
      </c>
      <c r="E298" s="29" t="s">
        <v>40</v>
      </c>
    </row>
    <row r="299" spans="1:16" ht="25.5">
      <c r="A299" s="18" t="s">
        <v>38</v>
      </c>
      <c s="23" t="s">
        <v>651</v>
      </c>
      <c s="23" t="s">
        <v>652</v>
      </c>
      <c s="18" t="s">
        <v>40</v>
      </c>
      <c s="24" t="s">
        <v>653</v>
      </c>
      <c s="25" t="s">
        <v>95</v>
      </c>
      <c s="26">
        <v>581.4</v>
      </c>
      <c s="27">
        <v>0</v>
      </c>
      <c s="27">
        <f>ROUND(ROUND(H299,2)*ROUND(G299,3),2)</f>
      </c>
      <c r="O299">
        <f>(I299*21)/100</f>
      </c>
      <c t="s">
        <v>16</v>
      </c>
    </row>
    <row r="300" spans="1:5" ht="12.75">
      <c r="A300" s="28" t="s">
        <v>43</v>
      </c>
      <c r="E300" s="29" t="s">
        <v>40</v>
      </c>
    </row>
    <row r="301" spans="1:5" ht="12.75">
      <c r="A301" s="30" t="s">
        <v>45</v>
      </c>
      <c r="E301" s="31" t="s">
        <v>40</v>
      </c>
    </row>
    <row r="302" spans="1:5" ht="12.75">
      <c r="A302" t="s">
        <v>46</v>
      </c>
      <c r="E302" s="29" t="s">
        <v>40</v>
      </c>
    </row>
    <row r="303" spans="1:16" ht="12.75">
      <c r="A303" s="18" t="s">
        <v>38</v>
      </c>
      <c s="23" t="s">
        <v>654</v>
      </c>
      <c s="23" t="s">
        <v>655</v>
      </c>
      <c s="18" t="s">
        <v>40</v>
      </c>
      <c s="24" t="s">
        <v>656</v>
      </c>
      <c s="25" t="s">
        <v>80</v>
      </c>
      <c s="26">
        <v>124.879</v>
      </c>
      <c s="27">
        <v>0</v>
      </c>
      <c s="27">
        <f>ROUND(ROUND(H303,2)*ROUND(G303,3),2)</f>
      </c>
      <c r="O303">
        <f>(I303*21)/100</f>
      </c>
      <c t="s">
        <v>16</v>
      </c>
    </row>
    <row r="304" spans="1:5" ht="12.75">
      <c r="A304" s="28" t="s">
        <v>43</v>
      </c>
      <c r="E304" s="29" t="s">
        <v>40</v>
      </c>
    </row>
    <row r="305" spans="1:5" ht="12.75">
      <c r="A305" s="30" t="s">
        <v>45</v>
      </c>
      <c r="E305" s="31" t="s">
        <v>40</v>
      </c>
    </row>
    <row r="306" spans="1:5" ht="12.75">
      <c r="A306" t="s">
        <v>46</v>
      </c>
      <c r="E306" s="29" t="s">
        <v>40</v>
      </c>
    </row>
    <row r="307" spans="1:16" ht="12.75">
      <c r="A307" s="18" t="s">
        <v>38</v>
      </c>
      <c s="23" t="s">
        <v>657</v>
      </c>
      <c s="23" t="s">
        <v>658</v>
      </c>
      <c s="18" t="s">
        <v>40</v>
      </c>
      <c s="24" t="s">
        <v>659</v>
      </c>
      <c s="25" t="s">
        <v>95</v>
      </c>
      <c s="26">
        <v>73.458</v>
      </c>
      <c s="27">
        <v>0</v>
      </c>
      <c s="27">
        <f>ROUND(ROUND(H307,2)*ROUND(G307,3),2)</f>
      </c>
      <c r="O307">
        <f>(I307*21)/100</f>
      </c>
      <c t="s">
        <v>16</v>
      </c>
    </row>
    <row r="308" spans="1:5" ht="12.75">
      <c r="A308" s="28" t="s">
        <v>43</v>
      </c>
      <c r="E308" s="29" t="s">
        <v>40</v>
      </c>
    </row>
    <row r="309" spans="1:5" ht="63.75">
      <c r="A309" s="30" t="s">
        <v>45</v>
      </c>
      <c r="E309" s="31" t="s">
        <v>650</v>
      </c>
    </row>
    <row r="310" spans="1:5" ht="12.75">
      <c r="A310" t="s">
        <v>46</v>
      </c>
      <c r="E310" s="29" t="s">
        <v>40</v>
      </c>
    </row>
    <row r="311" spans="1:16" ht="12.75">
      <c r="A311" s="18" t="s">
        <v>38</v>
      </c>
      <c s="23" t="s">
        <v>660</v>
      </c>
      <c s="23" t="s">
        <v>661</v>
      </c>
      <c s="18" t="s">
        <v>40</v>
      </c>
      <c s="24" t="s">
        <v>662</v>
      </c>
      <c s="25" t="s">
        <v>95</v>
      </c>
      <c s="26">
        <v>4.08</v>
      </c>
      <c s="27">
        <v>0</v>
      </c>
      <c s="27">
        <f>ROUND(ROUND(H311,2)*ROUND(G311,3),2)</f>
      </c>
      <c r="O311">
        <f>(I311*21)/100</f>
      </c>
      <c t="s">
        <v>16</v>
      </c>
    </row>
    <row r="312" spans="1:5" ht="12.75">
      <c r="A312" s="28" t="s">
        <v>43</v>
      </c>
      <c r="E312" s="29" t="s">
        <v>40</v>
      </c>
    </row>
    <row r="313" spans="1:5" ht="63.75">
      <c r="A313" s="30" t="s">
        <v>45</v>
      </c>
      <c r="E313" s="31" t="s">
        <v>663</v>
      </c>
    </row>
    <row r="314" spans="1:5" ht="12.75">
      <c r="A314" t="s">
        <v>46</v>
      </c>
      <c r="E314" s="29" t="s">
        <v>40</v>
      </c>
    </row>
    <row r="315" spans="1:16" ht="25.5">
      <c r="A315" s="18" t="s">
        <v>38</v>
      </c>
      <c s="23" t="s">
        <v>664</v>
      </c>
      <c s="23" t="s">
        <v>665</v>
      </c>
      <c s="18" t="s">
        <v>40</v>
      </c>
      <c s="24" t="s">
        <v>666</v>
      </c>
      <c s="25" t="s">
        <v>95</v>
      </c>
      <c s="26">
        <v>5</v>
      </c>
      <c s="27">
        <v>0</v>
      </c>
      <c s="27">
        <f>ROUND(ROUND(H315,2)*ROUND(G315,3),2)</f>
      </c>
      <c r="O315">
        <f>(I315*21)/100</f>
      </c>
      <c t="s">
        <v>16</v>
      </c>
    </row>
    <row r="316" spans="1:5" ht="12.75">
      <c r="A316" s="28" t="s">
        <v>43</v>
      </c>
      <c r="E316" s="29" t="s">
        <v>40</v>
      </c>
    </row>
    <row r="317" spans="1:5" ht="12.75">
      <c r="A317" s="30" t="s">
        <v>45</v>
      </c>
      <c r="E317" s="31" t="s">
        <v>40</v>
      </c>
    </row>
    <row r="318" spans="1:5" ht="12.75">
      <c r="A318" t="s">
        <v>46</v>
      </c>
      <c r="E318" s="29" t="s">
        <v>40</v>
      </c>
    </row>
    <row r="319" spans="1:16" ht="12.75">
      <c r="A319" s="18" t="s">
        <v>38</v>
      </c>
      <c s="23" t="s">
        <v>667</v>
      </c>
      <c s="23" t="s">
        <v>668</v>
      </c>
      <c s="18" t="s">
        <v>40</v>
      </c>
      <c s="24" t="s">
        <v>669</v>
      </c>
      <c s="25" t="s">
        <v>128</v>
      </c>
      <c s="26">
        <v>318</v>
      </c>
      <c s="27">
        <v>0</v>
      </c>
      <c s="27">
        <f>ROUND(ROUND(H319,2)*ROUND(G319,3),2)</f>
      </c>
      <c r="O319">
        <f>(I319*21)/100</f>
      </c>
      <c t="s">
        <v>16</v>
      </c>
    </row>
    <row r="320" spans="1:5" ht="12.75">
      <c r="A320" s="28" t="s">
        <v>43</v>
      </c>
      <c r="E320" s="29" t="s">
        <v>40</v>
      </c>
    </row>
    <row r="321" spans="1:5" ht="25.5">
      <c r="A321" s="30" t="s">
        <v>45</v>
      </c>
      <c r="E321" s="31" t="s">
        <v>670</v>
      </c>
    </row>
    <row r="322" spans="1:5" ht="12.75">
      <c r="A322" t="s">
        <v>46</v>
      </c>
      <c r="E322" s="29" t="s">
        <v>40</v>
      </c>
    </row>
    <row r="323" spans="1:16" ht="25.5">
      <c r="A323" s="18" t="s">
        <v>38</v>
      </c>
      <c s="23" t="s">
        <v>671</v>
      </c>
      <c s="23" t="s">
        <v>672</v>
      </c>
      <c s="18" t="s">
        <v>40</v>
      </c>
      <c s="24" t="s">
        <v>673</v>
      </c>
      <c s="25" t="s">
        <v>165</v>
      </c>
      <c s="26">
        <v>167.5</v>
      </c>
      <c s="27">
        <v>0</v>
      </c>
      <c s="27">
        <f>ROUND(ROUND(H323,2)*ROUND(G323,3),2)</f>
      </c>
      <c r="O323">
        <f>(I323*21)/100</f>
      </c>
      <c t="s">
        <v>16</v>
      </c>
    </row>
    <row r="324" spans="1:5" ht="12.75">
      <c r="A324" s="28" t="s">
        <v>43</v>
      </c>
      <c r="E324" s="29" t="s">
        <v>40</v>
      </c>
    </row>
    <row r="325" spans="1:5" ht="38.25">
      <c r="A325" s="30" t="s">
        <v>45</v>
      </c>
      <c r="E325" s="31" t="s">
        <v>674</v>
      </c>
    </row>
    <row r="326" spans="1:5" ht="12.75">
      <c r="A326" t="s">
        <v>46</v>
      </c>
      <c r="E326" s="29" t="s">
        <v>40</v>
      </c>
    </row>
    <row r="327" spans="1:16" ht="12.75">
      <c r="A327" s="18" t="s">
        <v>38</v>
      </c>
      <c s="23" t="s">
        <v>675</v>
      </c>
      <c s="23" t="s">
        <v>676</v>
      </c>
      <c s="18" t="s">
        <v>40</v>
      </c>
      <c s="24" t="s">
        <v>677</v>
      </c>
      <c s="25" t="s">
        <v>95</v>
      </c>
      <c s="26">
        <v>5.808</v>
      </c>
      <c s="27">
        <v>0</v>
      </c>
      <c s="27">
        <f>ROUND(ROUND(H327,2)*ROUND(G327,3),2)</f>
      </c>
      <c r="O327">
        <f>(I327*21)/100</f>
      </c>
      <c t="s">
        <v>16</v>
      </c>
    </row>
    <row r="328" spans="1:5" ht="12.75">
      <c r="A328" s="28" t="s">
        <v>43</v>
      </c>
      <c r="E328" s="29" t="s">
        <v>40</v>
      </c>
    </row>
    <row r="329" spans="1:5" ht="63.75">
      <c r="A329" s="30" t="s">
        <v>45</v>
      </c>
      <c r="E329" s="31" t="s">
        <v>678</v>
      </c>
    </row>
    <row r="330" spans="1:5" ht="12.75">
      <c r="A330" t="s">
        <v>46</v>
      </c>
      <c r="E330" s="29" t="s">
        <v>40</v>
      </c>
    </row>
    <row r="331" spans="1:16" ht="12.75">
      <c r="A331" s="18" t="s">
        <v>38</v>
      </c>
      <c s="23" t="s">
        <v>679</v>
      </c>
      <c s="23" t="s">
        <v>680</v>
      </c>
      <c s="18" t="s">
        <v>40</v>
      </c>
      <c s="24" t="s">
        <v>681</v>
      </c>
      <c s="25" t="s">
        <v>128</v>
      </c>
      <c s="26">
        <v>435</v>
      </c>
      <c s="27">
        <v>0</v>
      </c>
      <c s="27">
        <f>ROUND(ROUND(H331,2)*ROUND(G331,3),2)</f>
      </c>
      <c r="O331">
        <f>(I331*21)/100</f>
      </c>
      <c t="s">
        <v>16</v>
      </c>
    </row>
    <row r="332" spans="1:5" ht="12.75">
      <c r="A332" s="28" t="s">
        <v>43</v>
      </c>
      <c r="E332" s="29" t="s">
        <v>40</v>
      </c>
    </row>
    <row r="333" spans="1:5" ht="38.25">
      <c r="A333" s="30" t="s">
        <v>45</v>
      </c>
      <c r="E333" s="31" t="s">
        <v>682</v>
      </c>
    </row>
    <row r="334" spans="1:5" ht="12.75">
      <c r="A334" t="s">
        <v>46</v>
      </c>
      <c r="E334" s="29" t="s">
        <v>40</v>
      </c>
    </row>
    <row r="335" spans="1:16" ht="12.75">
      <c r="A335" s="18" t="s">
        <v>38</v>
      </c>
      <c s="23" t="s">
        <v>683</v>
      </c>
      <c s="23" t="s">
        <v>684</v>
      </c>
      <c s="18" t="s">
        <v>40</v>
      </c>
      <c s="24" t="s">
        <v>685</v>
      </c>
      <c s="25" t="s">
        <v>128</v>
      </c>
      <c s="26">
        <v>46</v>
      </c>
      <c s="27">
        <v>0</v>
      </c>
      <c s="27">
        <f>ROUND(ROUND(H335,2)*ROUND(G335,3),2)</f>
      </c>
      <c r="O335">
        <f>(I335*21)/100</f>
      </c>
      <c t="s">
        <v>16</v>
      </c>
    </row>
    <row r="336" spans="1:5" ht="12.75">
      <c r="A336" s="28" t="s">
        <v>43</v>
      </c>
      <c r="E336" s="29" t="s">
        <v>40</v>
      </c>
    </row>
    <row r="337" spans="1:5" ht="25.5">
      <c r="A337" s="30" t="s">
        <v>45</v>
      </c>
      <c r="E337" s="31" t="s">
        <v>686</v>
      </c>
    </row>
    <row r="338" spans="1:5" ht="12.75">
      <c r="A338" t="s">
        <v>46</v>
      </c>
      <c r="E338" s="29" t="s">
        <v>40</v>
      </c>
    </row>
    <row r="339" spans="1:16" ht="25.5">
      <c r="A339" s="18" t="s">
        <v>38</v>
      </c>
      <c s="23" t="s">
        <v>687</v>
      </c>
      <c s="23" t="s">
        <v>688</v>
      </c>
      <c s="18" t="s">
        <v>40</v>
      </c>
      <c s="24" t="s">
        <v>689</v>
      </c>
      <c s="25" t="s">
        <v>128</v>
      </c>
      <c s="26">
        <v>46</v>
      </c>
      <c s="27">
        <v>0</v>
      </c>
      <c s="27">
        <f>ROUND(ROUND(H339,2)*ROUND(G339,3),2)</f>
      </c>
      <c r="O339">
        <f>(I339*21)/100</f>
      </c>
      <c t="s">
        <v>16</v>
      </c>
    </row>
    <row r="340" spans="1:5" ht="12.75">
      <c r="A340" s="28" t="s">
        <v>43</v>
      </c>
      <c r="E340" s="29" t="s">
        <v>40</v>
      </c>
    </row>
    <row r="341" spans="1:5" ht="25.5">
      <c r="A341" s="30" t="s">
        <v>45</v>
      </c>
      <c r="E341" s="31" t="s">
        <v>690</v>
      </c>
    </row>
    <row r="342" spans="1:5" ht="12.75">
      <c r="A342" t="s">
        <v>46</v>
      </c>
      <c r="E342" s="29" t="s">
        <v>40</v>
      </c>
    </row>
    <row r="343" spans="1:16" ht="25.5">
      <c r="A343" s="18" t="s">
        <v>38</v>
      </c>
      <c s="23" t="s">
        <v>691</v>
      </c>
      <c s="23" t="s">
        <v>692</v>
      </c>
      <c s="18" t="s">
        <v>40</v>
      </c>
      <c s="24" t="s">
        <v>693</v>
      </c>
      <c s="25" t="s">
        <v>128</v>
      </c>
      <c s="26">
        <v>246</v>
      </c>
      <c s="27">
        <v>0</v>
      </c>
      <c s="27">
        <f>ROUND(ROUND(H343,2)*ROUND(G343,3),2)</f>
      </c>
      <c r="O343">
        <f>(I343*21)/100</f>
      </c>
      <c t="s">
        <v>16</v>
      </c>
    </row>
    <row r="344" spans="1:5" ht="12.75">
      <c r="A344" s="28" t="s">
        <v>43</v>
      </c>
      <c r="E344" s="29" t="s">
        <v>40</v>
      </c>
    </row>
    <row r="345" spans="1:5" ht="25.5">
      <c r="A345" s="30" t="s">
        <v>45</v>
      </c>
      <c r="E345" s="31" t="s">
        <v>492</v>
      </c>
    </row>
    <row r="346" spans="1:5" ht="12.75">
      <c r="A346" t="s">
        <v>46</v>
      </c>
      <c r="E346" s="29" t="s">
        <v>40</v>
      </c>
    </row>
    <row r="347" spans="1:16" ht="25.5">
      <c r="A347" s="18" t="s">
        <v>38</v>
      </c>
      <c s="23" t="s">
        <v>694</v>
      </c>
      <c s="23" t="s">
        <v>695</v>
      </c>
      <c s="18" t="s">
        <v>40</v>
      </c>
      <c s="24" t="s">
        <v>696</v>
      </c>
      <c s="25" t="s">
        <v>128</v>
      </c>
      <c s="26">
        <v>430</v>
      </c>
      <c s="27">
        <v>0</v>
      </c>
      <c s="27">
        <f>ROUND(ROUND(H347,2)*ROUND(G347,3),2)</f>
      </c>
      <c r="O347">
        <f>(I347*21)/100</f>
      </c>
      <c t="s">
        <v>16</v>
      </c>
    </row>
    <row r="348" spans="1:5" ht="12.75">
      <c r="A348" s="28" t="s">
        <v>43</v>
      </c>
      <c r="E348" s="29" t="s">
        <v>40</v>
      </c>
    </row>
    <row r="349" spans="1:5" ht="38.25">
      <c r="A349" s="30" t="s">
        <v>45</v>
      </c>
      <c r="E349" s="31" t="s">
        <v>697</v>
      </c>
    </row>
    <row r="350" spans="1:5" ht="12.75">
      <c r="A350" t="s">
        <v>46</v>
      </c>
      <c r="E350" s="29" t="s">
        <v>40</v>
      </c>
    </row>
    <row r="351" spans="1:16" ht="12.75">
      <c r="A351" s="18" t="s">
        <v>38</v>
      </c>
      <c s="23" t="s">
        <v>698</v>
      </c>
      <c s="23" t="s">
        <v>699</v>
      </c>
      <c s="18" t="s">
        <v>40</v>
      </c>
      <c s="24" t="s">
        <v>700</v>
      </c>
      <c s="25" t="s">
        <v>95</v>
      </c>
      <c s="26">
        <v>3.36</v>
      </c>
      <c s="27">
        <v>0</v>
      </c>
      <c s="27">
        <f>ROUND(ROUND(H351,2)*ROUND(G351,3),2)</f>
      </c>
      <c r="O351">
        <f>(I351*21)/100</f>
      </c>
      <c t="s">
        <v>16</v>
      </c>
    </row>
    <row r="352" spans="1:5" ht="12.75">
      <c r="A352" s="28" t="s">
        <v>43</v>
      </c>
      <c r="E352" s="29" t="s">
        <v>40</v>
      </c>
    </row>
    <row r="353" spans="1:5" ht="38.25">
      <c r="A353" s="30" t="s">
        <v>45</v>
      </c>
      <c r="E353" s="31" t="s">
        <v>701</v>
      </c>
    </row>
    <row r="354" spans="1:5" ht="12.75">
      <c r="A354" t="s">
        <v>46</v>
      </c>
      <c r="E354" s="29" t="s">
        <v>40</v>
      </c>
    </row>
    <row r="355" spans="1:16" ht="12.75">
      <c r="A355" s="18" t="s">
        <v>38</v>
      </c>
      <c s="23" t="s">
        <v>702</v>
      </c>
      <c s="23" t="s">
        <v>703</v>
      </c>
      <c s="18" t="s">
        <v>40</v>
      </c>
      <c s="24" t="s">
        <v>704</v>
      </c>
      <c s="25" t="s">
        <v>80</v>
      </c>
      <c s="26">
        <v>7.392</v>
      </c>
      <c s="27">
        <v>0</v>
      </c>
      <c s="27">
        <f>ROUND(ROUND(H355,2)*ROUND(G355,3),2)</f>
      </c>
      <c r="O355">
        <f>(I355*21)/100</f>
      </c>
      <c t="s">
        <v>16</v>
      </c>
    </row>
    <row r="356" spans="1:5" ht="12.75">
      <c r="A356" s="28" t="s">
        <v>43</v>
      </c>
      <c r="E356" s="29" t="s">
        <v>40</v>
      </c>
    </row>
    <row r="357" spans="1:5" ht="12.75">
      <c r="A357" s="30" t="s">
        <v>45</v>
      </c>
      <c r="E357" s="31" t="s">
        <v>40</v>
      </c>
    </row>
    <row r="358" spans="1:5" ht="12.75">
      <c r="A358" t="s">
        <v>46</v>
      </c>
      <c r="E358" s="29" t="s">
        <v>40</v>
      </c>
    </row>
    <row r="359" spans="1:16" ht="25.5">
      <c r="A359" s="18" t="s">
        <v>38</v>
      </c>
      <c s="23" t="s">
        <v>705</v>
      </c>
      <c s="23" t="s">
        <v>706</v>
      </c>
      <c s="18" t="s">
        <v>40</v>
      </c>
      <c s="24" t="s">
        <v>707</v>
      </c>
      <c s="25" t="s">
        <v>80</v>
      </c>
      <c s="26">
        <v>110.88</v>
      </c>
      <c s="27">
        <v>0</v>
      </c>
      <c s="27">
        <f>ROUND(ROUND(H359,2)*ROUND(G359,3),2)</f>
      </c>
      <c r="O359">
        <f>(I359*21)/100</f>
      </c>
      <c t="s">
        <v>16</v>
      </c>
    </row>
    <row r="360" spans="1:5" ht="12.75">
      <c r="A360" s="28" t="s">
        <v>43</v>
      </c>
      <c r="E360" s="29" t="s">
        <v>40</v>
      </c>
    </row>
    <row r="361" spans="1:5" ht="12.75">
      <c r="A361" s="30" t="s">
        <v>45</v>
      </c>
      <c r="E361" s="31" t="s">
        <v>40</v>
      </c>
    </row>
    <row r="362" spans="1:5" ht="12.75">
      <c r="A362" t="s">
        <v>46</v>
      </c>
      <c r="E362" s="29" t="s">
        <v>40</v>
      </c>
    </row>
    <row r="363" spans="1:16" ht="12.75">
      <c r="A363" s="18" t="s">
        <v>38</v>
      </c>
      <c s="23" t="s">
        <v>708</v>
      </c>
      <c s="23" t="s">
        <v>709</v>
      </c>
      <c s="18" t="s">
        <v>40</v>
      </c>
      <c s="24" t="s">
        <v>710</v>
      </c>
      <c s="25" t="s">
        <v>80</v>
      </c>
      <c s="26">
        <v>87.823</v>
      </c>
      <c s="27">
        <v>0</v>
      </c>
      <c s="27">
        <f>ROUND(ROUND(H363,2)*ROUND(G363,3),2)</f>
      </c>
      <c r="O363">
        <f>(I363*21)/100</f>
      </c>
      <c t="s">
        <v>16</v>
      </c>
    </row>
    <row r="364" spans="1:5" ht="12.75">
      <c r="A364" s="28" t="s">
        <v>43</v>
      </c>
      <c r="E364" s="29" t="s">
        <v>40</v>
      </c>
    </row>
    <row r="365" spans="1:5" ht="12.75">
      <c r="A365" s="30" t="s">
        <v>45</v>
      </c>
      <c r="E365" s="31" t="s">
        <v>40</v>
      </c>
    </row>
    <row r="366" spans="1:5" ht="12.75">
      <c r="A366" t="s">
        <v>46</v>
      </c>
      <c r="E366" s="29" t="s">
        <v>40</v>
      </c>
    </row>
    <row r="367" spans="1:16" ht="12.75">
      <c r="A367" s="18" t="s">
        <v>38</v>
      </c>
      <c s="23" t="s">
        <v>711</v>
      </c>
      <c s="23" t="s">
        <v>712</v>
      </c>
      <c s="18" t="s">
        <v>40</v>
      </c>
      <c s="24" t="s">
        <v>713</v>
      </c>
      <c s="25" t="s">
        <v>90</v>
      </c>
      <c s="26">
        <v>18</v>
      </c>
      <c s="27">
        <v>0</v>
      </c>
      <c s="27">
        <f>ROUND(ROUND(H367,2)*ROUND(G367,3),2)</f>
      </c>
      <c r="O367">
        <f>(I367*21)/100</f>
      </c>
      <c t="s">
        <v>16</v>
      </c>
    </row>
    <row r="368" spans="1:5" ht="12.75">
      <c r="A368" s="28" t="s">
        <v>43</v>
      </c>
      <c r="E368" s="29" t="s">
        <v>40</v>
      </c>
    </row>
    <row r="369" spans="1:5" ht="12.75">
      <c r="A369" s="30" t="s">
        <v>45</v>
      </c>
      <c r="E369" s="31" t="s">
        <v>40</v>
      </c>
    </row>
    <row r="370" spans="1:5" ht="12.75">
      <c r="A370" t="s">
        <v>46</v>
      </c>
      <c r="E370" s="29" t="s">
        <v>40</v>
      </c>
    </row>
    <row r="371" spans="1:16" ht="12.75">
      <c r="A371" s="18" t="s">
        <v>38</v>
      </c>
      <c s="23" t="s">
        <v>714</v>
      </c>
      <c s="23" t="s">
        <v>715</v>
      </c>
      <c s="18" t="s">
        <v>40</v>
      </c>
      <c s="24" t="s">
        <v>716</v>
      </c>
      <c s="25" t="s">
        <v>80</v>
      </c>
      <c s="26">
        <v>7.392</v>
      </c>
      <c s="27">
        <v>0</v>
      </c>
      <c s="27">
        <f>ROUND(ROUND(H371,2)*ROUND(G371,3),2)</f>
      </c>
      <c r="O371">
        <f>(I371*21)/100</f>
      </c>
      <c t="s">
        <v>16</v>
      </c>
    </row>
    <row r="372" spans="1:5" ht="12.75">
      <c r="A372" s="28" t="s">
        <v>43</v>
      </c>
      <c r="E372" s="29" t="s">
        <v>40</v>
      </c>
    </row>
    <row r="373" spans="1:5" ht="12.75">
      <c r="A373" s="30" t="s">
        <v>45</v>
      </c>
      <c r="E373" s="31" t="s">
        <v>40</v>
      </c>
    </row>
    <row r="374" spans="1:5" ht="12.75">
      <c r="A374" t="s">
        <v>46</v>
      </c>
      <c r="E374" s="29" t="s">
        <v>40</v>
      </c>
    </row>
    <row r="375" spans="1:16" ht="25.5">
      <c r="A375" s="18" t="s">
        <v>38</v>
      </c>
      <c s="23" t="s">
        <v>717</v>
      </c>
      <c s="23" t="s">
        <v>718</v>
      </c>
      <c s="18" t="s">
        <v>40</v>
      </c>
      <c s="24" t="s">
        <v>719</v>
      </c>
      <c s="25" t="s">
        <v>80</v>
      </c>
      <c s="26">
        <v>7.392</v>
      </c>
      <c s="27">
        <v>0</v>
      </c>
      <c s="27">
        <f>ROUND(ROUND(H375,2)*ROUND(G375,3),2)</f>
      </c>
      <c r="O375">
        <f>(I375*21)/100</f>
      </c>
      <c t="s">
        <v>16</v>
      </c>
    </row>
    <row r="376" spans="1:5" ht="12.75">
      <c r="A376" s="28" t="s">
        <v>43</v>
      </c>
      <c r="E376" s="29" t="s">
        <v>40</v>
      </c>
    </row>
    <row r="377" spans="1:5" ht="12.75">
      <c r="A377" s="30" t="s">
        <v>45</v>
      </c>
      <c r="E377" s="31" t="s">
        <v>40</v>
      </c>
    </row>
    <row r="378" spans="1:5" ht="12.75">
      <c r="A378" t="s">
        <v>46</v>
      </c>
      <c r="E378" s="29" t="s">
        <v>40</v>
      </c>
    </row>
    <row r="379" spans="1:18" ht="12.75" customHeight="1">
      <c r="A379" s="5" t="s">
        <v>36</v>
      </c>
      <c s="5"/>
      <c s="35" t="s">
        <v>720</v>
      </c>
      <c s="5"/>
      <c s="21" t="s">
        <v>721</v>
      </c>
      <c s="5"/>
      <c s="5"/>
      <c s="5"/>
      <c s="36">
        <f>0+Q379</f>
      </c>
      <c r="O379">
        <f>0+R379</f>
      </c>
      <c r="Q379">
        <f>0+I380</f>
      </c>
      <c>
        <f>0+O380</f>
      </c>
    </row>
    <row r="380" spans="1:16" ht="12.75">
      <c r="A380" s="18" t="s">
        <v>38</v>
      </c>
      <c s="23" t="s">
        <v>722</v>
      </c>
      <c s="23" t="s">
        <v>723</v>
      </c>
      <c s="18" t="s">
        <v>40</v>
      </c>
      <c s="24" t="s">
        <v>724</v>
      </c>
      <c s="25" t="s">
        <v>725</v>
      </c>
      <c s="26">
        <v>5</v>
      </c>
      <c s="27">
        <v>0</v>
      </c>
      <c s="27">
        <f>ROUND(ROUND(H380,2)*ROUND(G380,3),2)</f>
      </c>
      <c r="O380">
        <f>(I380*21)/100</f>
      </c>
      <c t="s">
        <v>16</v>
      </c>
    </row>
    <row r="381" spans="1:5" ht="12.75">
      <c r="A381" s="28" t="s">
        <v>43</v>
      </c>
      <c r="E381" s="29" t="s">
        <v>40</v>
      </c>
    </row>
    <row r="382" spans="1:5" ht="12.75">
      <c r="A382" s="30" t="s">
        <v>45</v>
      </c>
      <c r="E382" s="31" t="s">
        <v>40</v>
      </c>
    </row>
    <row r="383" spans="1:5" ht="12.75">
      <c r="A383" t="s">
        <v>46</v>
      </c>
      <c r="E383" s="29" t="s">
        <v>40</v>
      </c>
    </row>
    <row r="384" spans="1:18" ht="12.75" customHeight="1">
      <c r="A384" s="5" t="s">
        <v>36</v>
      </c>
      <c s="5"/>
      <c s="35" t="s">
        <v>726</v>
      </c>
      <c s="5"/>
      <c s="21" t="s">
        <v>727</v>
      </c>
      <c s="5"/>
      <c s="5"/>
      <c s="5"/>
      <c s="36">
        <f>0+Q384</f>
      </c>
      <c r="O384">
        <f>0+R384</f>
      </c>
      <c r="Q384">
        <f>0+I385+I389</f>
      </c>
      <c>
        <f>0+O385+O389</f>
      </c>
    </row>
    <row r="385" spans="1:16" ht="12.75">
      <c r="A385" s="18" t="s">
        <v>38</v>
      </c>
      <c s="23" t="s">
        <v>728</v>
      </c>
      <c s="23" t="s">
        <v>729</v>
      </c>
      <c s="18" t="s">
        <v>40</v>
      </c>
      <c s="24" t="s">
        <v>730</v>
      </c>
      <c s="25" t="s">
        <v>128</v>
      </c>
      <c s="26">
        <v>9</v>
      </c>
      <c s="27">
        <v>0</v>
      </c>
      <c s="27">
        <f>ROUND(ROUND(H385,2)*ROUND(G385,3),2)</f>
      </c>
      <c r="O385">
        <f>(I385*21)/100</f>
      </c>
      <c t="s">
        <v>16</v>
      </c>
    </row>
    <row r="386" spans="1:5" ht="12.75">
      <c r="A386" s="28" t="s">
        <v>43</v>
      </c>
      <c r="E386" s="29" t="s">
        <v>40</v>
      </c>
    </row>
    <row r="387" spans="1:5" ht="12.75">
      <c r="A387" s="30" t="s">
        <v>45</v>
      </c>
      <c r="E387" s="31" t="s">
        <v>40</v>
      </c>
    </row>
    <row r="388" spans="1:5" ht="12.75">
      <c r="A388" t="s">
        <v>46</v>
      </c>
      <c r="E388" s="29" t="s">
        <v>40</v>
      </c>
    </row>
    <row r="389" spans="1:16" ht="25.5">
      <c r="A389" s="18" t="s">
        <v>38</v>
      </c>
      <c s="23" t="s">
        <v>731</v>
      </c>
      <c s="23" t="s">
        <v>732</v>
      </c>
      <c s="18" t="s">
        <v>40</v>
      </c>
      <c s="24" t="s">
        <v>733</v>
      </c>
      <c s="25" t="s">
        <v>128</v>
      </c>
      <c s="26">
        <v>9</v>
      </c>
      <c s="27">
        <v>0</v>
      </c>
      <c s="27">
        <f>ROUND(ROUND(H389,2)*ROUND(G389,3),2)</f>
      </c>
      <c r="O389">
        <f>(I389*21)/100</f>
      </c>
      <c t="s">
        <v>16</v>
      </c>
    </row>
    <row r="390" spans="1:5" ht="12.75">
      <c r="A390" s="28" t="s">
        <v>43</v>
      </c>
      <c r="E390" s="29" t="s">
        <v>40</v>
      </c>
    </row>
    <row r="391" spans="1:5" ht="25.5">
      <c r="A391" s="30" t="s">
        <v>45</v>
      </c>
      <c r="E391" s="31" t="s">
        <v>734</v>
      </c>
    </row>
    <row r="392" spans="1:5" ht="12.75">
      <c r="A392" t="s">
        <v>46</v>
      </c>
      <c r="E392" s="29" t="s">
        <v>40</v>
      </c>
    </row>
    <row r="393" spans="1:18" ht="12.75" customHeight="1">
      <c r="A393" s="5" t="s">
        <v>36</v>
      </c>
      <c s="5"/>
      <c s="35" t="s">
        <v>735</v>
      </c>
      <c s="5"/>
      <c s="21" t="s">
        <v>736</v>
      </c>
      <c s="5"/>
      <c s="5"/>
      <c s="5"/>
      <c s="36">
        <f>0+Q393</f>
      </c>
      <c r="O393">
        <f>0+R393</f>
      </c>
      <c r="Q393">
        <f>0+I394</f>
      </c>
      <c>
        <f>0+O394</f>
      </c>
    </row>
    <row r="394" spans="1:16" ht="12.75">
      <c r="A394" s="18" t="s">
        <v>38</v>
      </c>
      <c s="23" t="s">
        <v>737</v>
      </c>
      <c s="23" t="s">
        <v>738</v>
      </c>
      <c s="18" t="s">
        <v>40</v>
      </c>
      <c s="24" t="s">
        <v>739</v>
      </c>
      <c s="25" t="s">
        <v>740</v>
      </c>
      <c s="26">
        <v>20</v>
      </c>
      <c s="27">
        <v>0</v>
      </c>
      <c s="27">
        <f>ROUND(ROUND(H394,2)*ROUND(G394,3),2)</f>
      </c>
      <c r="O394">
        <f>(I394*21)/100</f>
      </c>
      <c t="s">
        <v>16</v>
      </c>
    </row>
    <row r="395" spans="1:5" ht="12.75">
      <c r="A395" s="28" t="s">
        <v>43</v>
      </c>
      <c r="E395" s="29" t="s">
        <v>40</v>
      </c>
    </row>
    <row r="396" spans="1:5" ht="12.75">
      <c r="A396" s="30" t="s">
        <v>45</v>
      </c>
      <c r="E396" s="31" t="s">
        <v>40</v>
      </c>
    </row>
    <row r="397" spans="1:5" ht="12.75">
      <c r="A397" t="s">
        <v>46</v>
      </c>
      <c r="E397" s="29" t="s">
        <v>40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